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Bloco" sheetId="1" r:id="rId1"/>
    <sheet name="LjProt" sheetId="2" r:id="rId2"/>
    <sheet name="CC" sheetId="3" r:id="rId3"/>
    <sheet name="CO" sheetId="4" r:id="rId4"/>
    <sheet name="Terra" sheetId="5" r:id="rId5"/>
    <sheet name="Impl" sheetId="6" r:id="rId6"/>
    <sheet name="PNE" sheetId="7" r:id="rId7"/>
  </sheets>
  <externalReferences>
    <externalReference r:id="rId8"/>
  </externalReferences>
  <definedNames>
    <definedName name="_xlnm.Print_Area" localSheetId="0">Bloco!$A$1:$I$259</definedName>
    <definedName name="_xlnm.Print_Area" localSheetId="2">CC!$A$1:$I$190</definedName>
    <definedName name="_xlnm.Print_Area" localSheetId="3">CO!$A$1:$I$115</definedName>
    <definedName name="_xlnm.Print_Area" localSheetId="5">Impl!$A$1:$I$306</definedName>
    <definedName name="_xlnm.Print_Area" localSheetId="1">LjProt!$A$1:$I$37</definedName>
    <definedName name="_xlnm.Print_Area" localSheetId="6">PNE!$A$1:$I$65</definedName>
    <definedName name="_xlnm.Print_Area" localSheetId="4">Terra!$A$1:$I$154</definedName>
    <definedName name="INFRA">[1]FRE!$L$88</definedName>
    <definedName name="MCMV">[1]FRE!$A$8</definedName>
    <definedName name="módulo">[1]FRE!$E$33</definedName>
    <definedName name="programa">[1]FRE!$D$4</definedName>
  </definedNames>
  <calcPr calcId="145621" iterate="1"/>
</workbook>
</file>

<file path=xl/calcChain.xml><?xml version="1.0" encoding="utf-8"?>
<calcChain xmlns="http://schemas.openxmlformats.org/spreadsheetml/2006/main">
  <c r="H2" i="7" l="1"/>
  <c r="H2" i="6"/>
  <c r="H2" i="5"/>
  <c r="H2" i="4"/>
  <c r="H2" i="3"/>
  <c r="H2" i="2"/>
  <c r="G2" i="1"/>
  <c r="G2" i="2" s="1"/>
  <c r="G27" i="2" s="1"/>
  <c r="H27" i="2" s="1"/>
  <c r="T2" i="7"/>
  <c r="T1" i="7"/>
  <c r="T3" i="7" s="1"/>
  <c r="C62" i="7" s="1"/>
  <c r="G289" i="6"/>
  <c r="G288" i="6"/>
  <c r="G287" i="6"/>
  <c r="G119" i="6"/>
  <c r="G118" i="6"/>
  <c r="G117" i="6"/>
  <c r="G81" i="6"/>
  <c r="G80" i="6"/>
  <c r="G79" i="6"/>
  <c r="E55" i="6"/>
  <c r="G38" i="6"/>
  <c r="G37" i="6"/>
  <c r="G36" i="6"/>
  <c r="L2" i="6"/>
  <c r="L1" i="6"/>
  <c r="G139" i="5"/>
  <c r="G138" i="5"/>
  <c r="G137" i="5"/>
  <c r="G98" i="5"/>
  <c r="G97" i="5"/>
  <c r="G96" i="5"/>
  <c r="G52" i="5"/>
  <c r="G51" i="5"/>
  <c r="G50" i="5"/>
  <c r="G12" i="5"/>
  <c r="G11" i="5"/>
  <c r="G10" i="5"/>
  <c r="M2" i="5"/>
  <c r="M1" i="5"/>
  <c r="A1" i="5"/>
  <c r="C115" i="4"/>
  <c r="S2" i="4"/>
  <c r="E95" i="4" s="1"/>
  <c r="S1" i="4"/>
  <c r="C190" i="3"/>
  <c r="E139" i="3"/>
  <c r="M1" i="3"/>
  <c r="M2" i="3" s="1"/>
  <c r="E30" i="2"/>
  <c r="K2" i="2"/>
  <c r="C37" i="2" s="1"/>
  <c r="K1" i="2"/>
  <c r="G242" i="1"/>
  <c r="G241" i="1"/>
  <c r="G240" i="1"/>
  <c r="G230" i="1"/>
  <c r="G229" i="1"/>
  <c r="G228" i="1"/>
  <c r="G213" i="1"/>
  <c r="G212" i="1"/>
  <c r="G211" i="1"/>
  <c r="G197" i="1"/>
  <c r="G196" i="1"/>
  <c r="G195" i="1"/>
  <c r="G177" i="1"/>
  <c r="G176" i="1"/>
  <c r="G175" i="1"/>
  <c r="G166" i="1"/>
  <c r="G165" i="1"/>
  <c r="G164" i="1"/>
  <c r="G136" i="1"/>
  <c r="G135" i="1"/>
  <c r="G134" i="1"/>
  <c r="G65" i="1"/>
  <c r="G64" i="1"/>
  <c r="G63" i="1"/>
  <c r="G57" i="1"/>
  <c r="G56" i="1"/>
  <c r="G55" i="1"/>
  <c r="G45" i="1"/>
  <c r="G44" i="1"/>
  <c r="G43" i="1"/>
  <c r="G33" i="1"/>
  <c r="G32" i="1"/>
  <c r="G31" i="1"/>
  <c r="G11" i="1"/>
  <c r="G10" i="1"/>
  <c r="G9" i="1"/>
  <c r="G106" i="1"/>
  <c r="H106" i="1" s="1"/>
  <c r="R1" i="1"/>
  <c r="R2" i="1" s="1"/>
  <c r="C259" i="1" s="1"/>
  <c r="G2" i="4" l="1"/>
  <c r="G109" i="4" s="1"/>
  <c r="H109" i="4" s="1"/>
  <c r="G2" i="6"/>
  <c r="G157" i="6" s="1"/>
  <c r="H157" i="6" s="1"/>
  <c r="G2" i="3"/>
  <c r="G70" i="3" s="1"/>
  <c r="H70" i="3" s="1"/>
  <c r="G2" i="5"/>
  <c r="G146" i="5" s="1"/>
  <c r="H146" i="5" s="1"/>
  <c r="G2" i="7"/>
  <c r="G56" i="7" s="1"/>
  <c r="H56" i="7" s="1"/>
  <c r="I58" i="7" s="1"/>
  <c r="G55" i="6"/>
  <c r="H55" i="6" s="1"/>
  <c r="G59" i="6"/>
  <c r="H59" i="6" s="1"/>
  <c r="G73" i="6"/>
  <c r="H73" i="6" s="1"/>
  <c r="G77" i="6"/>
  <c r="H77" i="6" s="1"/>
  <c r="G91" i="6"/>
  <c r="H91" i="6" s="1"/>
  <c r="G100" i="6"/>
  <c r="H100" i="6" s="1"/>
  <c r="G109" i="6"/>
  <c r="H109" i="6" s="1"/>
  <c r="G113" i="6"/>
  <c r="H113" i="6" s="1"/>
  <c r="G143" i="6"/>
  <c r="H143" i="6" s="1"/>
  <c r="G151" i="6"/>
  <c r="H151" i="6" s="1"/>
  <c r="G159" i="6"/>
  <c r="H159" i="6" s="1"/>
  <c r="G64" i="6"/>
  <c r="H64" i="6" s="1"/>
  <c r="G68" i="6"/>
  <c r="H68" i="6" s="1"/>
  <c r="G78" i="6"/>
  <c r="H78" i="6" s="1"/>
  <c r="G88" i="6"/>
  <c r="H88" i="6" s="1"/>
  <c r="G97" i="6"/>
  <c r="H97" i="6" s="1"/>
  <c r="G101" i="6"/>
  <c r="H101" i="6" s="1"/>
  <c r="G114" i="6"/>
  <c r="H114" i="6" s="1"/>
  <c r="G126" i="6"/>
  <c r="H126" i="6" s="1"/>
  <c r="G136" i="6"/>
  <c r="H136" i="6" s="1"/>
  <c r="G162" i="6"/>
  <c r="H162" i="6" s="1"/>
  <c r="G57" i="6"/>
  <c r="H57" i="6" s="1"/>
  <c r="G65" i="6"/>
  <c r="H65" i="6" s="1"/>
  <c r="G75" i="6"/>
  <c r="H75" i="6" s="1"/>
  <c r="G89" i="6"/>
  <c r="H89" i="6" s="1"/>
  <c r="G94" i="6"/>
  <c r="H94" i="6" s="1"/>
  <c r="G107" i="6"/>
  <c r="H107" i="6" s="1"/>
  <c r="G111" i="6"/>
  <c r="H111" i="6" s="1"/>
  <c r="G115" i="6"/>
  <c r="H115" i="6" s="1"/>
  <c r="G147" i="6"/>
  <c r="H147" i="6" s="1"/>
  <c r="G155" i="6"/>
  <c r="H155" i="6" s="1"/>
  <c r="G58" i="6"/>
  <c r="H58" i="6" s="1"/>
  <c r="G66" i="6"/>
  <c r="H66" i="6" s="1"/>
  <c r="G76" i="6"/>
  <c r="H76" i="6" s="1"/>
  <c r="G86" i="6"/>
  <c r="H86" i="6" s="1"/>
  <c r="G99" i="6"/>
  <c r="H99" i="6" s="1"/>
  <c r="G103" i="6"/>
  <c r="H103" i="6" s="1"/>
  <c r="G108" i="6"/>
  <c r="H108" i="6" s="1"/>
  <c r="G122" i="6"/>
  <c r="H122" i="6" s="1"/>
  <c r="G130" i="6"/>
  <c r="H130" i="6" s="1"/>
  <c r="G149" i="6"/>
  <c r="H149" i="6" s="1"/>
  <c r="G57" i="5"/>
  <c r="H57" i="5" s="1"/>
  <c r="G8" i="5"/>
  <c r="H8" i="5" s="1"/>
  <c r="G18" i="5"/>
  <c r="H18" i="5" s="1"/>
  <c r="G59" i="5"/>
  <c r="H59" i="5" s="1"/>
  <c r="G106" i="5"/>
  <c r="H106" i="5" s="1"/>
  <c r="G122" i="5"/>
  <c r="H122" i="5" s="1"/>
  <c r="G143" i="5"/>
  <c r="H143" i="5" s="1"/>
  <c r="G28" i="5"/>
  <c r="H28" i="5" s="1"/>
  <c r="G114" i="5"/>
  <c r="H114" i="5" s="1"/>
  <c r="G125" i="5"/>
  <c r="H125" i="5" s="1"/>
  <c r="G147" i="5"/>
  <c r="H147" i="5" s="1"/>
  <c r="G42" i="5"/>
  <c r="H42" i="5" s="1"/>
  <c r="G55" i="5"/>
  <c r="H55" i="5" s="1"/>
  <c r="G116" i="5"/>
  <c r="H116" i="5" s="1"/>
  <c r="G132" i="5"/>
  <c r="H132" i="5" s="1"/>
  <c r="G121" i="5"/>
  <c r="H121" i="5" s="1"/>
  <c r="G134" i="5"/>
  <c r="H134" i="5" s="1"/>
  <c r="G142" i="5"/>
  <c r="H142" i="5" s="1"/>
  <c r="G14" i="4"/>
  <c r="H14" i="4" s="1"/>
  <c r="G48" i="4"/>
  <c r="H48" i="4" s="1"/>
  <c r="G23" i="4"/>
  <c r="H23" i="4" s="1"/>
  <c r="G58" i="4"/>
  <c r="H58" i="4" s="1"/>
  <c r="G31" i="4"/>
  <c r="H31" i="4" s="1"/>
  <c r="G64" i="4"/>
  <c r="H64" i="4" s="1"/>
  <c r="G37" i="4"/>
  <c r="H37" i="4" s="1"/>
  <c r="G84" i="4"/>
  <c r="H84" i="4" s="1"/>
  <c r="G16" i="4"/>
  <c r="H16" i="4" s="1"/>
  <c r="G22" i="4"/>
  <c r="H22" i="4" s="1"/>
  <c r="G27" i="4"/>
  <c r="H27" i="4" s="1"/>
  <c r="G34" i="4"/>
  <c r="H34" i="4" s="1"/>
  <c r="G41" i="4"/>
  <c r="H41" i="4" s="1"/>
  <c r="G53" i="4"/>
  <c r="H53" i="4" s="1"/>
  <c r="G61" i="4"/>
  <c r="H61" i="4" s="1"/>
  <c r="G68" i="4"/>
  <c r="H68" i="4" s="1"/>
  <c r="G107" i="4"/>
  <c r="H107" i="4" s="1"/>
  <c r="G8" i="4"/>
  <c r="H8" i="4" s="1"/>
  <c r="I10" i="4" s="1"/>
  <c r="G29" i="4"/>
  <c r="H29" i="4" s="1"/>
  <c r="G35" i="4"/>
  <c r="H35" i="4" s="1"/>
  <c r="G42" i="4"/>
  <c r="H42" i="4" s="1"/>
  <c r="G55" i="4"/>
  <c r="H55" i="4" s="1"/>
  <c r="G63" i="4"/>
  <c r="H63" i="4" s="1"/>
  <c r="G78" i="4"/>
  <c r="H78" i="4" s="1"/>
  <c r="G108" i="4"/>
  <c r="H108" i="4" s="1"/>
  <c r="G25" i="4"/>
  <c r="H25" i="4" s="1"/>
  <c r="G32" i="4"/>
  <c r="H32" i="4" s="1"/>
  <c r="G39" i="4"/>
  <c r="H39" i="4" s="1"/>
  <c r="G51" i="4"/>
  <c r="H51" i="4" s="1"/>
  <c r="G59" i="4"/>
  <c r="H59" i="4" s="1"/>
  <c r="G67" i="4"/>
  <c r="H67" i="4" s="1"/>
  <c r="G86" i="4"/>
  <c r="H86" i="4" s="1"/>
  <c r="I111" i="4"/>
  <c r="I18" i="4"/>
  <c r="G22" i="3"/>
  <c r="H22" i="3" s="1"/>
  <c r="G41" i="3"/>
  <c r="H41" i="3" s="1"/>
  <c r="G71" i="3"/>
  <c r="H71" i="3" s="1"/>
  <c r="G83" i="3"/>
  <c r="H83" i="3" s="1"/>
  <c r="G123" i="3"/>
  <c r="H123" i="3" s="1"/>
  <c r="G131" i="3"/>
  <c r="H131" i="3" s="1"/>
  <c r="G144" i="3"/>
  <c r="H144" i="3" s="1"/>
  <c r="G153" i="3"/>
  <c r="H153" i="3" s="1"/>
  <c r="G160" i="3"/>
  <c r="H160" i="3" s="1"/>
  <c r="G73" i="3"/>
  <c r="H73" i="3" s="1"/>
  <c r="G79" i="3"/>
  <c r="H79" i="3" s="1"/>
  <c r="G97" i="3"/>
  <c r="H97" i="3" s="1"/>
  <c r="G109" i="3"/>
  <c r="H109" i="3" s="1"/>
  <c r="G125" i="3"/>
  <c r="H125" i="3" s="1"/>
  <c r="G133" i="3"/>
  <c r="H133" i="3" s="1"/>
  <c r="G147" i="3"/>
  <c r="H147" i="3" s="1"/>
  <c r="G14" i="3"/>
  <c r="H14" i="3" s="1"/>
  <c r="G28" i="3"/>
  <c r="H28" i="3" s="1"/>
  <c r="G32" i="3"/>
  <c r="H32" i="3" s="1"/>
  <c r="G18" i="3"/>
  <c r="H18" i="3" s="1"/>
  <c r="G30" i="3"/>
  <c r="H30" i="3" s="1"/>
  <c r="G53" i="3"/>
  <c r="H53" i="3" s="1"/>
  <c r="G76" i="3"/>
  <c r="H76" i="3" s="1"/>
  <c r="G88" i="3"/>
  <c r="H88" i="3" s="1"/>
  <c r="G101" i="3"/>
  <c r="H101" i="3" s="1"/>
  <c r="G107" i="3"/>
  <c r="H107" i="3" s="1"/>
  <c r="G111" i="3"/>
  <c r="H111" i="3" s="1"/>
  <c r="G115" i="3"/>
  <c r="H115" i="3" s="1"/>
  <c r="G139" i="3"/>
  <c r="H139" i="3" s="1"/>
  <c r="G176" i="3"/>
  <c r="H176" i="3" s="1"/>
  <c r="G19" i="3"/>
  <c r="H19" i="3" s="1"/>
  <c r="G50" i="3"/>
  <c r="H50" i="3" s="1"/>
  <c r="G68" i="3"/>
  <c r="H68" i="3" s="1"/>
  <c r="G85" i="3"/>
  <c r="H85" i="3" s="1"/>
  <c r="G105" i="3"/>
  <c r="H105" i="3" s="1"/>
  <c r="G113" i="3"/>
  <c r="H113" i="3" s="1"/>
  <c r="G117" i="3"/>
  <c r="H117" i="3" s="1"/>
  <c r="G141" i="3"/>
  <c r="H141" i="3" s="1"/>
  <c r="G156" i="3"/>
  <c r="H156" i="3" s="1"/>
  <c r="G166" i="3"/>
  <c r="H166" i="3" s="1"/>
  <c r="G8" i="2"/>
  <c r="H8" i="2" s="1"/>
  <c r="G12" i="2"/>
  <c r="H12" i="2" s="1"/>
  <c r="G20" i="1"/>
  <c r="H20" i="1" s="1"/>
  <c r="G8" i="1"/>
  <c r="H8" i="1" s="1"/>
  <c r="I10" i="1" s="1"/>
  <c r="G18" i="1"/>
  <c r="H18" i="1" s="1"/>
  <c r="G23" i="1"/>
  <c r="H23" i="1" s="1"/>
  <c r="G39" i="1"/>
  <c r="H39" i="1" s="1"/>
  <c r="G17" i="1"/>
  <c r="H17" i="1" s="1"/>
  <c r="G19" i="1"/>
  <c r="H19" i="1" s="1"/>
  <c r="G21" i="1"/>
  <c r="H21" i="1" s="1"/>
  <c r="G24" i="1"/>
  <c r="H24" i="1" s="1"/>
  <c r="G28" i="1"/>
  <c r="H28" i="1" s="1"/>
  <c r="G37" i="1"/>
  <c r="H37" i="1" s="1"/>
  <c r="G40" i="1"/>
  <c r="H40" i="1" s="1"/>
  <c r="G50" i="1"/>
  <c r="H50" i="1" s="1"/>
  <c r="G54" i="1"/>
  <c r="H54" i="1" s="1"/>
  <c r="G60" i="1"/>
  <c r="H60" i="1" s="1"/>
  <c r="G15" i="1"/>
  <c r="H15" i="1" s="1"/>
  <c r="G30" i="1"/>
  <c r="H30" i="1" s="1"/>
  <c r="G36" i="1"/>
  <c r="H36" i="1" s="1"/>
  <c r="G42" i="1"/>
  <c r="H42" i="1" s="1"/>
  <c r="G48" i="1"/>
  <c r="H48" i="1" s="1"/>
  <c r="G52" i="1"/>
  <c r="H52" i="1" s="1"/>
  <c r="G26" i="7"/>
  <c r="H26" i="7" s="1"/>
  <c r="G44" i="7"/>
  <c r="H44" i="7" s="1"/>
  <c r="I46" i="7" s="1"/>
  <c r="G15" i="7"/>
  <c r="H15" i="7" s="1"/>
  <c r="G19" i="7"/>
  <c r="H19" i="7" s="1"/>
  <c r="G35" i="7"/>
  <c r="H35" i="7" s="1"/>
  <c r="G14" i="7"/>
  <c r="H14" i="7" s="1"/>
  <c r="G16" i="7"/>
  <c r="H16" i="7" s="1"/>
  <c r="G18" i="7"/>
  <c r="H18" i="7" s="1"/>
  <c r="G20" i="7"/>
  <c r="H20" i="7" s="1"/>
  <c r="G34" i="7"/>
  <c r="H34" i="7" s="1"/>
  <c r="G36" i="7"/>
  <c r="H36" i="7" s="1"/>
  <c r="G38" i="7"/>
  <c r="H38" i="7" s="1"/>
  <c r="G17" i="7"/>
  <c r="H17" i="7" s="1"/>
  <c r="G37" i="7"/>
  <c r="H37" i="7" s="1"/>
  <c r="G50" i="7"/>
  <c r="H50" i="7" s="1"/>
  <c r="I52" i="7" s="1"/>
  <c r="G8" i="7"/>
  <c r="H8" i="7" s="1"/>
  <c r="I10" i="7" s="1"/>
  <c r="G28" i="7"/>
  <c r="H28" i="7" s="1"/>
  <c r="G301" i="6"/>
  <c r="H301" i="6" s="1"/>
  <c r="G299" i="6"/>
  <c r="H299" i="6" s="1"/>
  <c r="G297" i="6"/>
  <c r="H297" i="6" s="1"/>
  <c r="G294" i="6"/>
  <c r="H294" i="6" s="1"/>
  <c r="G292" i="6"/>
  <c r="H292" i="6" s="1"/>
  <c r="G285" i="6"/>
  <c r="H285" i="6" s="1"/>
  <c r="G283" i="6"/>
  <c r="H283" i="6" s="1"/>
  <c r="G281" i="6"/>
  <c r="H281" i="6" s="1"/>
  <c r="G279" i="6"/>
  <c r="H279" i="6" s="1"/>
  <c r="G276" i="6"/>
  <c r="H276" i="6" s="1"/>
  <c r="G274" i="6"/>
  <c r="H274" i="6" s="1"/>
  <c r="G272" i="6"/>
  <c r="H272" i="6" s="1"/>
  <c r="G270" i="6"/>
  <c r="H270" i="6" s="1"/>
  <c r="G268" i="6"/>
  <c r="H268" i="6" s="1"/>
  <c r="G266" i="6"/>
  <c r="H266" i="6" s="1"/>
  <c r="G263" i="6"/>
  <c r="H263" i="6" s="1"/>
  <c r="G261" i="6"/>
  <c r="H261" i="6" s="1"/>
  <c r="G259" i="6"/>
  <c r="H259" i="6" s="1"/>
  <c r="G256" i="6"/>
  <c r="H256" i="6" s="1"/>
  <c r="G254" i="6"/>
  <c r="H254" i="6" s="1"/>
  <c r="G252" i="6"/>
  <c r="H252" i="6" s="1"/>
  <c r="G250" i="6"/>
  <c r="H250" i="6" s="1"/>
  <c r="G248" i="6"/>
  <c r="H248" i="6" s="1"/>
  <c r="G246" i="6"/>
  <c r="H246" i="6" s="1"/>
  <c r="G244" i="6"/>
  <c r="H244" i="6" s="1"/>
  <c r="G242" i="6"/>
  <c r="H242" i="6" s="1"/>
  <c r="G240" i="6"/>
  <c r="H240" i="6" s="1"/>
  <c r="G238" i="6"/>
  <c r="H238" i="6" s="1"/>
  <c r="G236" i="6"/>
  <c r="H236" i="6" s="1"/>
  <c r="G234" i="6"/>
  <c r="H234" i="6" s="1"/>
  <c r="G232" i="6"/>
  <c r="H232" i="6" s="1"/>
  <c r="G230" i="6"/>
  <c r="H230" i="6" s="1"/>
  <c r="G228" i="6"/>
  <c r="H228" i="6" s="1"/>
  <c r="G226" i="6"/>
  <c r="H226" i="6" s="1"/>
  <c r="G224" i="6"/>
  <c r="H224" i="6" s="1"/>
  <c r="G222" i="6"/>
  <c r="H222" i="6" s="1"/>
  <c r="G220" i="6"/>
  <c r="H220" i="6" s="1"/>
  <c r="G217" i="6"/>
  <c r="H217" i="6" s="1"/>
  <c r="G215" i="6"/>
  <c r="H215" i="6" s="1"/>
  <c r="G213" i="6"/>
  <c r="H213" i="6" s="1"/>
  <c r="G211" i="6"/>
  <c r="H211" i="6" s="1"/>
  <c r="G209" i="6"/>
  <c r="H209" i="6" s="1"/>
  <c r="G207" i="6"/>
  <c r="H207" i="6" s="1"/>
  <c r="G204" i="6"/>
  <c r="H204" i="6" s="1"/>
  <c r="G202" i="6"/>
  <c r="H202" i="6" s="1"/>
  <c r="G200" i="6"/>
  <c r="H200" i="6" s="1"/>
  <c r="G198" i="6"/>
  <c r="H198" i="6" s="1"/>
  <c r="G196" i="6"/>
  <c r="H196" i="6" s="1"/>
  <c r="G194" i="6"/>
  <c r="H194" i="6" s="1"/>
  <c r="G192" i="6"/>
  <c r="H192" i="6" s="1"/>
  <c r="G190" i="6"/>
  <c r="H190" i="6" s="1"/>
  <c r="G188" i="6"/>
  <c r="H188" i="6" s="1"/>
  <c r="G186" i="6"/>
  <c r="H186" i="6" s="1"/>
  <c r="G184" i="6"/>
  <c r="H184" i="6" s="1"/>
  <c r="G182" i="6"/>
  <c r="H182" i="6" s="1"/>
  <c r="G180" i="6"/>
  <c r="H180" i="6" s="1"/>
  <c r="G178" i="6"/>
  <c r="H178" i="6" s="1"/>
  <c r="G176" i="6"/>
  <c r="H176" i="6" s="1"/>
  <c r="G174" i="6"/>
  <c r="H174" i="6" s="1"/>
  <c r="G172" i="6"/>
  <c r="H172" i="6" s="1"/>
  <c r="G170" i="6"/>
  <c r="H170" i="6" s="1"/>
  <c r="G168" i="6"/>
  <c r="H168" i="6" s="1"/>
  <c r="G166" i="6"/>
  <c r="H166" i="6" s="1"/>
  <c r="G300" i="6"/>
  <c r="H300" i="6" s="1"/>
  <c r="G298" i="6"/>
  <c r="H298" i="6" s="1"/>
  <c r="G296" i="6"/>
  <c r="H296" i="6" s="1"/>
  <c r="G293" i="6"/>
  <c r="H293" i="6" s="1"/>
  <c r="G286" i="6"/>
  <c r="H286" i="6" s="1"/>
  <c r="G284" i="6"/>
  <c r="H284" i="6" s="1"/>
  <c r="G282" i="6"/>
  <c r="H282" i="6" s="1"/>
  <c r="G280" i="6"/>
  <c r="H280" i="6" s="1"/>
  <c r="G278" i="6"/>
  <c r="H278" i="6" s="1"/>
  <c r="G275" i="6"/>
  <c r="H275" i="6" s="1"/>
  <c r="G273" i="6"/>
  <c r="H273" i="6" s="1"/>
  <c r="G271" i="6"/>
  <c r="H271" i="6" s="1"/>
  <c r="G269" i="6"/>
  <c r="H269" i="6" s="1"/>
  <c r="G267" i="6"/>
  <c r="H267" i="6" s="1"/>
  <c r="G265" i="6"/>
  <c r="H265" i="6" s="1"/>
  <c r="G262" i="6"/>
  <c r="H262" i="6" s="1"/>
  <c r="G260" i="6"/>
  <c r="H260" i="6" s="1"/>
  <c r="G257" i="6"/>
  <c r="H257" i="6" s="1"/>
  <c r="G255" i="6"/>
  <c r="H255" i="6" s="1"/>
  <c r="G253" i="6"/>
  <c r="H253" i="6" s="1"/>
  <c r="G251" i="6"/>
  <c r="H251" i="6" s="1"/>
  <c r="G249" i="6"/>
  <c r="H249" i="6" s="1"/>
  <c r="G247" i="6"/>
  <c r="H247" i="6" s="1"/>
  <c r="G245" i="6"/>
  <c r="H245" i="6" s="1"/>
  <c r="G243" i="6"/>
  <c r="H243" i="6" s="1"/>
  <c r="G241" i="6"/>
  <c r="H241" i="6" s="1"/>
  <c r="G239" i="6"/>
  <c r="H239" i="6" s="1"/>
  <c r="G237" i="6"/>
  <c r="H237" i="6" s="1"/>
  <c r="G235" i="6"/>
  <c r="H235" i="6" s="1"/>
  <c r="G233" i="6"/>
  <c r="H233" i="6" s="1"/>
  <c r="G231" i="6"/>
  <c r="H231" i="6" s="1"/>
  <c r="G229" i="6"/>
  <c r="H229" i="6" s="1"/>
  <c r="G227" i="6"/>
  <c r="H227" i="6" s="1"/>
  <c r="G225" i="6"/>
  <c r="H225" i="6" s="1"/>
  <c r="G223" i="6"/>
  <c r="H223" i="6" s="1"/>
  <c r="G221" i="6"/>
  <c r="H221" i="6" s="1"/>
  <c r="G219" i="6"/>
  <c r="H219" i="6" s="1"/>
  <c r="G216" i="6"/>
  <c r="H216" i="6" s="1"/>
  <c r="G214" i="6"/>
  <c r="H214" i="6" s="1"/>
  <c r="G212" i="6"/>
  <c r="H212" i="6" s="1"/>
  <c r="G210" i="6"/>
  <c r="H210" i="6" s="1"/>
  <c r="G208" i="6"/>
  <c r="H208" i="6" s="1"/>
  <c r="G206" i="6"/>
  <c r="H206" i="6" s="1"/>
  <c r="G203" i="6"/>
  <c r="H203" i="6" s="1"/>
  <c r="G201" i="6"/>
  <c r="H201" i="6" s="1"/>
  <c r="G199" i="6"/>
  <c r="H199" i="6" s="1"/>
  <c r="G197" i="6"/>
  <c r="H197" i="6" s="1"/>
  <c r="G195" i="6"/>
  <c r="H195" i="6" s="1"/>
  <c r="G193" i="6"/>
  <c r="H193" i="6" s="1"/>
  <c r="G191" i="6"/>
  <c r="H191" i="6" s="1"/>
  <c r="G189" i="6"/>
  <c r="H189" i="6" s="1"/>
  <c r="G187" i="6"/>
  <c r="H187" i="6" s="1"/>
  <c r="G185" i="6"/>
  <c r="H185" i="6" s="1"/>
  <c r="G183" i="6"/>
  <c r="H183" i="6" s="1"/>
  <c r="G181" i="6"/>
  <c r="H181" i="6" s="1"/>
  <c r="G179" i="6"/>
  <c r="H179" i="6" s="1"/>
  <c r="G177" i="6"/>
  <c r="H177" i="6" s="1"/>
  <c r="G175" i="6"/>
  <c r="H175" i="6" s="1"/>
  <c r="G173" i="6"/>
  <c r="H173" i="6" s="1"/>
  <c r="G171" i="6"/>
  <c r="H171" i="6" s="1"/>
  <c r="G169" i="6"/>
  <c r="H169" i="6" s="1"/>
  <c r="G167" i="6"/>
  <c r="H167" i="6" s="1"/>
  <c r="G165" i="6"/>
  <c r="H165" i="6" s="1"/>
  <c r="G163" i="6"/>
  <c r="H163" i="6" s="1"/>
  <c r="G161" i="6"/>
  <c r="H161" i="6" s="1"/>
  <c r="G158" i="6"/>
  <c r="H158" i="6" s="1"/>
  <c r="G156" i="6"/>
  <c r="H156" i="6" s="1"/>
  <c r="G154" i="6"/>
  <c r="H154" i="6" s="1"/>
  <c r="G152" i="6"/>
  <c r="H152" i="6" s="1"/>
  <c r="G150" i="6"/>
  <c r="H150" i="6" s="1"/>
  <c r="G148" i="6"/>
  <c r="H148" i="6" s="1"/>
  <c r="G9" i="6"/>
  <c r="H9" i="6" s="1"/>
  <c r="G11" i="6"/>
  <c r="H11" i="6" s="1"/>
  <c r="G14" i="6"/>
  <c r="H14" i="6" s="1"/>
  <c r="G16" i="6"/>
  <c r="H16" i="6" s="1"/>
  <c r="G18" i="6"/>
  <c r="H18" i="6" s="1"/>
  <c r="G20" i="6"/>
  <c r="H20" i="6" s="1"/>
  <c r="G22" i="6"/>
  <c r="H22" i="6" s="1"/>
  <c r="G24" i="6"/>
  <c r="H24" i="6" s="1"/>
  <c r="G27" i="6"/>
  <c r="H27" i="6" s="1"/>
  <c r="G29" i="6"/>
  <c r="H29" i="6" s="1"/>
  <c r="G31" i="6"/>
  <c r="H31" i="6" s="1"/>
  <c r="G34" i="6"/>
  <c r="H34" i="6" s="1"/>
  <c r="G41" i="6"/>
  <c r="H41" i="6" s="1"/>
  <c r="G44" i="6"/>
  <c r="H44" i="6" s="1"/>
  <c r="G46" i="6"/>
  <c r="H46" i="6" s="1"/>
  <c r="G48" i="6"/>
  <c r="H48" i="6" s="1"/>
  <c r="G50" i="6"/>
  <c r="H50" i="6" s="1"/>
  <c r="G52" i="6"/>
  <c r="H52" i="6" s="1"/>
  <c r="G54" i="6"/>
  <c r="H54" i="6" s="1"/>
  <c r="G124" i="6"/>
  <c r="H124" i="6" s="1"/>
  <c r="G127" i="6"/>
  <c r="H127" i="6" s="1"/>
  <c r="G133" i="6"/>
  <c r="H133" i="6" s="1"/>
  <c r="G137" i="6"/>
  <c r="H137" i="6" s="1"/>
  <c r="G142" i="6"/>
  <c r="H142" i="6" s="1"/>
  <c r="G145" i="6"/>
  <c r="H145" i="6" s="1"/>
  <c r="G8" i="6"/>
  <c r="H8" i="6" s="1"/>
  <c r="G10" i="6"/>
  <c r="H10" i="6" s="1"/>
  <c r="G12" i="6"/>
  <c r="H12" i="6" s="1"/>
  <c r="G15" i="6"/>
  <c r="H15" i="6" s="1"/>
  <c r="G17" i="6"/>
  <c r="H17" i="6" s="1"/>
  <c r="G19" i="6"/>
  <c r="H19" i="6" s="1"/>
  <c r="G21" i="6"/>
  <c r="H21" i="6" s="1"/>
  <c r="G23" i="6"/>
  <c r="H23" i="6" s="1"/>
  <c r="G26" i="6"/>
  <c r="H26" i="6" s="1"/>
  <c r="G28" i="6"/>
  <c r="H28" i="6" s="1"/>
  <c r="G30" i="6"/>
  <c r="H30" i="6" s="1"/>
  <c r="G33" i="6"/>
  <c r="H33" i="6" s="1"/>
  <c r="G35" i="6"/>
  <c r="H35" i="6" s="1"/>
  <c r="G43" i="6"/>
  <c r="H43" i="6" s="1"/>
  <c r="G45" i="6"/>
  <c r="H45" i="6" s="1"/>
  <c r="G47" i="6"/>
  <c r="H47" i="6" s="1"/>
  <c r="G49" i="6"/>
  <c r="H49" i="6" s="1"/>
  <c r="G51" i="6"/>
  <c r="H51" i="6" s="1"/>
  <c r="G53" i="6"/>
  <c r="H53" i="6" s="1"/>
  <c r="G123" i="6"/>
  <c r="H123" i="6" s="1"/>
  <c r="G128" i="6"/>
  <c r="H128" i="6" s="1"/>
  <c r="G132" i="6"/>
  <c r="H132" i="6" s="1"/>
  <c r="G138" i="6"/>
  <c r="H138" i="6" s="1"/>
  <c r="G141" i="6"/>
  <c r="H141" i="6" s="1"/>
  <c r="G146" i="6"/>
  <c r="H146" i="6" s="1"/>
  <c r="G19" i="5"/>
  <c r="H19" i="5" s="1"/>
  <c r="G22" i="5"/>
  <c r="H22" i="5" s="1"/>
  <c r="G29" i="5"/>
  <c r="H29" i="5" s="1"/>
  <c r="G32" i="5"/>
  <c r="H32" i="5" s="1"/>
  <c r="G9" i="5"/>
  <c r="H9" i="5" s="1"/>
  <c r="I11" i="5" s="1"/>
  <c r="G16" i="5"/>
  <c r="H16" i="5" s="1"/>
  <c r="G25" i="5"/>
  <c r="H25" i="5" s="1"/>
  <c r="G34" i="5"/>
  <c r="H34" i="5" s="1"/>
  <c r="G37" i="5"/>
  <c r="H37" i="5" s="1"/>
  <c r="G40" i="5"/>
  <c r="H40" i="5" s="1"/>
  <c r="G43" i="5"/>
  <c r="H43" i="5" s="1"/>
  <c r="G46" i="5"/>
  <c r="H46" i="5" s="1"/>
  <c r="G48" i="5"/>
  <c r="H48" i="5" s="1"/>
  <c r="G58" i="5"/>
  <c r="H58" i="5" s="1"/>
  <c r="G61" i="5"/>
  <c r="H61" i="5" s="1"/>
  <c r="G63" i="5"/>
  <c r="H63" i="5" s="1"/>
  <c r="G66" i="5"/>
  <c r="H66" i="5" s="1"/>
  <c r="G69" i="5"/>
  <c r="H69" i="5" s="1"/>
  <c r="G72" i="5"/>
  <c r="H72" i="5" s="1"/>
  <c r="G74" i="5"/>
  <c r="H74" i="5" s="1"/>
  <c r="G76" i="5"/>
  <c r="H76" i="5" s="1"/>
  <c r="G78" i="5"/>
  <c r="H78" i="5" s="1"/>
  <c r="G80" i="5"/>
  <c r="H80" i="5" s="1"/>
  <c r="G82" i="5"/>
  <c r="H82" i="5" s="1"/>
  <c r="G85" i="5"/>
  <c r="H85" i="5" s="1"/>
  <c r="G87" i="5"/>
  <c r="H87" i="5" s="1"/>
  <c r="G89" i="5"/>
  <c r="H89" i="5" s="1"/>
  <c r="G91" i="5"/>
  <c r="H91" i="5" s="1"/>
  <c r="G93" i="5"/>
  <c r="H93" i="5" s="1"/>
  <c r="G95" i="5"/>
  <c r="H95" i="5" s="1"/>
  <c r="G101" i="5"/>
  <c r="H101" i="5" s="1"/>
  <c r="G105" i="5"/>
  <c r="H105" i="5" s="1"/>
  <c r="G109" i="5"/>
  <c r="H109" i="5" s="1"/>
  <c r="G113" i="5"/>
  <c r="H113" i="5" s="1"/>
  <c r="G119" i="5"/>
  <c r="H119" i="5" s="1"/>
  <c r="G129" i="5"/>
  <c r="H129" i="5" s="1"/>
  <c r="G131" i="5"/>
  <c r="H131" i="5" s="1"/>
  <c r="G136" i="5"/>
  <c r="H136" i="5" s="1"/>
  <c r="G145" i="5"/>
  <c r="H145" i="5" s="1"/>
  <c r="G149" i="5"/>
  <c r="H149" i="5" s="1"/>
  <c r="G20" i="5"/>
  <c r="H20" i="5" s="1"/>
  <c r="G23" i="5"/>
  <c r="H23" i="5" s="1"/>
  <c r="G30" i="5"/>
  <c r="H30" i="5" s="1"/>
  <c r="G33" i="5"/>
  <c r="H33" i="5" s="1"/>
  <c r="G104" i="5"/>
  <c r="H104" i="5" s="1"/>
  <c r="G108" i="5"/>
  <c r="H108" i="5" s="1"/>
  <c r="G118" i="5"/>
  <c r="H118" i="5" s="1"/>
  <c r="G123" i="5"/>
  <c r="H123" i="5" s="1"/>
  <c r="G127" i="5"/>
  <c r="H127" i="5" s="1"/>
  <c r="G135" i="5"/>
  <c r="H135" i="5" s="1"/>
  <c r="G15" i="5"/>
  <c r="H15" i="5" s="1"/>
  <c r="G17" i="5"/>
  <c r="H17" i="5" s="1"/>
  <c r="G26" i="5"/>
  <c r="H26" i="5" s="1"/>
  <c r="G35" i="5"/>
  <c r="H35" i="5" s="1"/>
  <c r="G38" i="5"/>
  <c r="H38" i="5" s="1"/>
  <c r="G41" i="5"/>
  <c r="H41" i="5" s="1"/>
  <c r="G45" i="5"/>
  <c r="H45" i="5" s="1"/>
  <c r="G47" i="5"/>
  <c r="H47" i="5" s="1"/>
  <c r="G49" i="5"/>
  <c r="H49" i="5" s="1"/>
  <c r="G56" i="5"/>
  <c r="H56" i="5" s="1"/>
  <c r="G60" i="5"/>
  <c r="H60" i="5" s="1"/>
  <c r="G62" i="5"/>
  <c r="H62" i="5" s="1"/>
  <c r="G64" i="5"/>
  <c r="H64" i="5" s="1"/>
  <c r="G68" i="5"/>
  <c r="H68" i="5" s="1"/>
  <c r="G71" i="5"/>
  <c r="H71" i="5" s="1"/>
  <c r="G73" i="5"/>
  <c r="H73" i="5" s="1"/>
  <c r="G75" i="5"/>
  <c r="H75" i="5" s="1"/>
  <c r="G77" i="5"/>
  <c r="H77" i="5" s="1"/>
  <c r="G79" i="5"/>
  <c r="H79" i="5" s="1"/>
  <c r="G81" i="5"/>
  <c r="H81" i="5" s="1"/>
  <c r="G84" i="5"/>
  <c r="H84" i="5" s="1"/>
  <c r="G86" i="5"/>
  <c r="H86" i="5" s="1"/>
  <c r="G88" i="5"/>
  <c r="H88" i="5" s="1"/>
  <c r="G90" i="5"/>
  <c r="H90" i="5" s="1"/>
  <c r="G92" i="5"/>
  <c r="H92" i="5" s="1"/>
  <c r="G94" i="5"/>
  <c r="H94" i="5" s="1"/>
  <c r="G102" i="5"/>
  <c r="H102" i="5" s="1"/>
  <c r="G111" i="5"/>
  <c r="H111" i="5" s="1"/>
  <c r="E96" i="4"/>
  <c r="E100" i="4"/>
  <c r="G28" i="4"/>
  <c r="H28" i="4" s="1"/>
  <c r="G33" i="4"/>
  <c r="H33" i="4" s="1"/>
  <c r="G38" i="4"/>
  <c r="H38" i="4" s="1"/>
  <c r="G50" i="4"/>
  <c r="H50" i="4" s="1"/>
  <c r="G57" i="4"/>
  <c r="H57" i="4" s="1"/>
  <c r="G62" i="4"/>
  <c r="H62" i="4" s="1"/>
  <c r="G66" i="4"/>
  <c r="H66" i="4" s="1"/>
  <c r="G70" i="4"/>
  <c r="H70" i="4" s="1"/>
  <c r="G76" i="4"/>
  <c r="H76" i="4" s="1"/>
  <c r="I80" i="4" s="1"/>
  <c r="G99" i="4"/>
  <c r="H99" i="4" s="1"/>
  <c r="G65" i="4"/>
  <c r="H65" i="4" s="1"/>
  <c r="G69" i="4"/>
  <c r="H69" i="4" s="1"/>
  <c r="G87" i="4"/>
  <c r="H87" i="4" s="1"/>
  <c r="I89" i="4" s="1"/>
  <c r="G93" i="4"/>
  <c r="H93" i="4" s="1"/>
  <c r="G8" i="3"/>
  <c r="H8" i="3" s="1"/>
  <c r="I10" i="3" s="1"/>
  <c r="G16" i="3"/>
  <c r="H16" i="3" s="1"/>
  <c r="G21" i="3"/>
  <c r="H21" i="3" s="1"/>
  <c r="G33" i="3"/>
  <c r="H33" i="3" s="1"/>
  <c r="G42" i="3"/>
  <c r="H42" i="3" s="1"/>
  <c r="G54" i="3"/>
  <c r="H54" i="3" s="1"/>
  <c r="G66" i="3"/>
  <c r="H66" i="3" s="1"/>
  <c r="G78" i="3"/>
  <c r="H78" i="3" s="1"/>
  <c r="G89" i="3"/>
  <c r="H89" i="3" s="1"/>
  <c r="G103" i="3"/>
  <c r="H103" i="3" s="1"/>
  <c r="G108" i="3"/>
  <c r="H108" i="3" s="1"/>
  <c r="G110" i="3"/>
  <c r="H110" i="3" s="1"/>
  <c r="G114" i="3"/>
  <c r="H114" i="3" s="1"/>
  <c r="G132" i="3"/>
  <c r="H132" i="3" s="1"/>
  <c r="I135" i="3" s="1"/>
  <c r="G140" i="3"/>
  <c r="H140" i="3" s="1"/>
  <c r="G145" i="3"/>
  <c r="H145" i="3" s="1"/>
  <c r="G154" i="3"/>
  <c r="H154" i="3" s="1"/>
  <c r="G158" i="3"/>
  <c r="H158" i="3" s="1"/>
  <c r="G168" i="3"/>
  <c r="H168" i="3" s="1"/>
  <c r="I170" i="3" s="1"/>
  <c r="G178" i="3"/>
  <c r="H178" i="3" s="1"/>
  <c r="G15" i="3"/>
  <c r="H15" i="3" s="1"/>
  <c r="G20" i="3"/>
  <c r="H20" i="3" s="1"/>
  <c r="G44" i="3"/>
  <c r="H44" i="3" s="1"/>
  <c r="G39" i="3"/>
  <c r="H39" i="3" s="1"/>
  <c r="G52" i="3"/>
  <c r="H52" i="3" s="1"/>
  <c r="G72" i="3"/>
  <c r="H72" i="3" s="1"/>
  <c r="G75" i="3"/>
  <c r="H75" i="3" s="1"/>
  <c r="G81" i="3"/>
  <c r="H81" i="3" s="1"/>
  <c r="G84" i="3"/>
  <c r="H84" i="3" s="1"/>
  <c r="G86" i="3"/>
  <c r="H86" i="3" s="1"/>
  <c r="G95" i="3"/>
  <c r="H95" i="3" s="1"/>
  <c r="G99" i="3"/>
  <c r="H99" i="3" s="1"/>
  <c r="G106" i="3"/>
  <c r="H106" i="3" s="1"/>
  <c r="G112" i="3"/>
  <c r="H112" i="3" s="1"/>
  <c r="G116" i="3"/>
  <c r="H116" i="3" s="1"/>
  <c r="G124" i="3"/>
  <c r="H124" i="3" s="1"/>
  <c r="I127" i="3" s="1"/>
  <c r="G142" i="3"/>
  <c r="H142" i="3" s="1"/>
  <c r="G174" i="3"/>
  <c r="H174" i="3" s="1"/>
  <c r="G184" i="3"/>
  <c r="H184" i="3" s="1"/>
  <c r="I186" i="3" s="1"/>
  <c r="G60" i="3"/>
  <c r="H60" i="3" s="1"/>
  <c r="I62" i="3" s="1"/>
  <c r="G9" i="2"/>
  <c r="H9" i="2" s="1"/>
  <c r="G11" i="2"/>
  <c r="H11" i="2" s="1"/>
  <c r="G30" i="2"/>
  <c r="H30" i="2" s="1"/>
  <c r="G14" i="2"/>
  <c r="H14" i="2" s="1"/>
  <c r="G17" i="2"/>
  <c r="H17" i="2" s="1"/>
  <c r="G20" i="2"/>
  <c r="H20" i="2" s="1"/>
  <c r="G22" i="2"/>
  <c r="H22" i="2" s="1"/>
  <c r="G23" i="2"/>
  <c r="H23" i="2" s="1"/>
  <c r="G25" i="2"/>
  <c r="H25" i="2" s="1"/>
  <c r="G28" i="2"/>
  <c r="H28" i="2" s="1"/>
  <c r="G10" i="2"/>
  <c r="H10" i="2" s="1"/>
  <c r="G31" i="2"/>
  <c r="H31" i="2" s="1"/>
  <c r="G15" i="2"/>
  <c r="H15" i="2" s="1"/>
  <c r="G18" i="2"/>
  <c r="H18" i="2" s="1"/>
  <c r="G21" i="2"/>
  <c r="H21" i="2" s="1"/>
  <c r="G24" i="2"/>
  <c r="H24" i="2" s="1"/>
  <c r="G14" i="1"/>
  <c r="H14" i="1" s="1"/>
  <c r="G25" i="1"/>
  <c r="H25" i="1" s="1"/>
  <c r="G27" i="1"/>
  <c r="H27" i="1" s="1"/>
  <c r="G75" i="1"/>
  <c r="H75" i="1" s="1"/>
  <c r="G77" i="1"/>
  <c r="H77" i="1" s="1"/>
  <c r="G80" i="1"/>
  <c r="H80" i="1" s="1"/>
  <c r="G86" i="1"/>
  <c r="H86" i="1" s="1"/>
  <c r="G88" i="1"/>
  <c r="H88" i="1" s="1"/>
  <c r="G90" i="1"/>
  <c r="H90" i="1" s="1"/>
  <c r="G93" i="1"/>
  <c r="H93" i="1" s="1"/>
  <c r="G109" i="1"/>
  <c r="H109" i="1" s="1"/>
  <c r="G117" i="1"/>
  <c r="H117" i="1" s="1"/>
  <c r="G124" i="1"/>
  <c r="H124" i="1" s="1"/>
  <c r="G128" i="1"/>
  <c r="H128" i="1" s="1"/>
  <c r="G132" i="1"/>
  <c r="H132" i="1" s="1"/>
  <c r="G139" i="1"/>
  <c r="H139" i="1" s="1"/>
  <c r="G149" i="1"/>
  <c r="H149" i="1" s="1"/>
  <c r="G153" i="1"/>
  <c r="H153" i="1" s="1"/>
  <c r="G157" i="1"/>
  <c r="H157" i="1" s="1"/>
  <c r="G161" i="1"/>
  <c r="H161" i="1" s="1"/>
  <c r="G171" i="1"/>
  <c r="H171" i="1" s="1"/>
  <c r="G183" i="1"/>
  <c r="H183" i="1" s="1"/>
  <c r="G201" i="1"/>
  <c r="H201" i="1" s="1"/>
  <c r="G205" i="1"/>
  <c r="H205" i="1" s="1"/>
  <c r="G208" i="1"/>
  <c r="H208" i="1" s="1"/>
  <c r="G245" i="1"/>
  <c r="H245" i="1" s="1"/>
  <c r="G252" i="1"/>
  <c r="H252" i="1" s="1"/>
  <c r="G250" i="1"/>
  <c r="H250" i="1" s="1"/>
  <c r="G248" i="1"/>
  <c r="H248" i="1" s="1"/>
  <c r="G224" i="1"/>
  <c r="H224" i="1" s="1"/>
  <c r="G222" i="1"/>
  <c r="H222" i="1" s="1"/>
  <c r="G204" i="1"/>
  <c r="H204" i="1" s="1"/>
  <c r="G203" i="1"/>
  <c r="H203" i="1" s="1"/>
  <c r="G202" i="1"/>
  <c r="H202" i="1" s="1"/>
  <c r="G191" i="1"/>
  <c r="H191" i="1" s="1"/>
  <c r="G189" i="1"/>
  <c r="H189" i="1" s="1"/>
  <c r="G187" i="1"/>
  <c r="H187" i="1" s="1"/>
  <c r="G172" i="1"/>
  <c r="H172" i="1" s="1"/>
  <c r="G160" i="1"/>
  <c r="H160" i="1" s="1"/>
  <c r="G156" i="1"/>
  <c r="H156" i="1" s="1"/>
  <c r="G152" i="1"/>
  <c r="H152" i="1" s="1"/>
  <c r="G133" i="1"/>
  <c r="H133" i="1" s="1"/>
  <c r="G127" i="1"/>
  <c r="H127" i="1" s="1"/>
  <c r="G239" i="1"/>
  <c r="H239" i="1" s="1"/>
  <c r="G237" i="1"/>
  <c r="H237" i="1" s="1"/>
  <c r="G236" i="1"/>
  <c r="H236" i="1" s="1"/>
  <c r="G234" i="1"/>
  <c r="H234" i="1" s="1"/>
  <c r="G220" i="1"/>
  <c r="H220" i="1" s="1"/>
  <c r="G218" i="1"/>
  <c r="H218" i="1" s="1"/>
  <c r="G216" i="1"/>
  <c r="H216" i="1" s="1"/>
  <c r="G210" i="1"/>
  <c r="H210" i="1" s="1"/>
  <c r="G200" i="1"/>
  <c r="H200" i="1" s="1"/>
  <c r="G194" i="1"/>
  <c r="H194" i="1" s="1"/>
  <c r="G193" i="1"/>
  <c r="H193" i="1" s="1"/>
  <c r="G182" i="1"/>
  <c r="H182" i="1" s="1"/>
  <c r="G180" i="1"/>
  <c r="H180" i="1" s="1"/>
  <c r="G174" i="1"/>
  <c r="H174" i="1" s="1"/>
  <c r="G162" i="1"/>
  <c r="H162" i="1" s="1"/>
  <c r="G158" i="1"/>
  <c r="H158" i="1" s="1"/>
  <c r="G154" i="1"/>
  <c r="H154" i="1" s="1"/>
  <c r="G150" i="1"/>
  <c r="H150" i="1" s="1"/>
  <c r="G129" i="1"/>
  <c r="H129" i="1" s="1"/>
  <c r="G125" i="1"/>
  <c r="H125" i="1" s="1"/>
  <c r="G120" i="1"/>
  <c r="H120" i="1" s="1"/>
  <c r="G118" i="1"/>
  <c r="H118" i="1" s="1"/>
  <c r="G114" i="1"/>
  <c r="H114" i="1" s="1"/>
  <c r="G110" i="1"/>
  <c r="H110" i="1" s="1"/>
  <c r="G104" i="1"/>
  <c r="H104" i="1" s="1"/>
  <c r="G98" i="1"/>
  <c r="H98" i="1" s="1"/>
  <c r="G92" i="1"/>
  <c r="H92" i="1" s="1"/>
  <c r="G83" i="1"/>
  <c r="H83" i="1" s="1"/>
  <c r="G79" i="1"/>
  <c r="H79" i="1" s="1"/>
  <c r="G73" i="1"/>
  <c r="H73" i="1" s="1"/>
  <c r="G76" i="1"/>
  <c r="H76" i="1" s="1"/>
  <c r="G78" i="1"/>
  <c r="H78" i="1" s="1"/>
  <c r="G91" i="1"/>
  <c r="H91" i="1" s="1"/>
  <c r="G96" i="1"/>
  <c r="H96" i="1" s="1"/>
  <c r="G99" i="1"/>
  <c r="H99" i="1" s="1"/>
  <c r="G107" i="1"/>
  <c r="H107" i="1" s="1"/>
  <c r="G112" i="1"/>
  <c r="H112" i="1" s="1"/>
  <c r="G115" i="1"/>
  <c r="H115" i="1" s="1"/>
  <c r="G121" i="1"/>
  <c r="H121" i="1" s="1"/>
  <c r="G143" i="1"/>
  <c r="H143" i="1" s="1"/>
  <c r="G184" i="1"/>
  <c r="H184" i="1" s="1"/>
  <c r="G185" i="1"/>
  <c r="H185" i="1" s="1"/>
  <c r="G186" i="1"/>
  <c r="H186" i="1" s="1"/>
  <c r="G227" i="1"/>
  <c r="H227" i="1" s="1"/>
  <c r="G233" i="1"/>
  <c r="H233" i="1" s="1"/>
  <c r="G62" i="1"/>
  <c r="H62" i="1" s="1"/>
  <c r="I64" i="1" s="1"/>
  <c r="G69" i="1"/>
  <c r="H69" i="1" s="1"/>
  <c r="G72" i="1"/>
  <c r="H72" i="1" s="1"/>
  <c r="G81" i="1"/>
  <c r="H81" i="1" s="1"/>
  <c r="G84" i="1"/>
  <c r="H84" i="1" s="1"/>
  <c r="G87" i="1"/>
  <c r="H87" i="1" s="1"/>
  <c r="G89" i="1"/>
  <c r="H89" i="1" s="1"/>
  <c r="G94" i="1"/>
  <c r="H94" i="1" s="1"/>
  <c r="G97" i="1"/>
  <c r="H97" i="1" s="1"/>
  <c r="G102" i="1"/>
  <c r="H102" i="1" s="1"/>
  <c r="G105" i="1"/>
  <c r="H105" i="1" s="1"/>
  <c r="G113" i="1"/>
  <c r="H113" i="1" s="1"/>
  <c r="G122" i="1"/>
  <c r="H122" i="1" s="1"/>
  <c r="G126" i="1"/>
  <c r="H126" i="1" s="1"/>
  <c r="G130" i="1"/>
  <c r="H130" i="1" s="1"/>
  <c r="G141" i="1"/>
  <c r="H141" i="1" s="1"/>
  <c r="G147" i="1"/>
  <c r="H147" i="1" s="1"/>
  <c r="G151" i="1"/>
  <c r="H151" i="1" s="1"/>
  <c r="G155" i="1"/>
  <c r="H155" i="1" s="1"/>
  <c r="G159" i="1"/>
  <c r="H159" i="1" s="1"/>
  <c r="G163" i="1"/>
  <c r="H163" i="1" s="1"/>
  <c r="G169" i="1"/>
  <c r="H169" i="1" s="1"/>
  <c r="G173" i="1"/>
  <c r="H173" i="1" s="1"/>
  <c r="G188" i="1"/>
  <c r="H188" i="1" s="1"/>
  <c r="G207" i="1"/>
  <c r="H207" i="1" s="1"/>
  <c r="G247" i="1"/>
  <c r="H247" i="1" s="1"/>
  <c r="G253" i="1"/>
  <c r="H253" i="1" s="1"/>
  <c r="G68" i="1"/>
  <c r="H68" i="1" s="1"/>
  <c r="G70" i="1"/>
  <c r="H70" i="1" s="1"/>
  <c r="G82" i="1"/>
  <c r="H82" i="1" s="1"/>
  <c r="G100" i="1"/>
  <c r="H100" i="1" s="1"/>
  <c r="G103" i="1"/>
  <c r="H103" i="1" s="1"/>
  <c r="G111" i="1"/>
  <c r="H111" i="1" s="1"/>
  <c r="G116" i="1"/>
  <c r="H116" i="1" s="1"/>
  <c r="G145" i="1"/>
  <c r="H145" i="1" s="1"/>
  <c r="G221" i="1"/>
  <c r="H221" i="1" s="1"/>
  <c r="G225" i="1"/>
  <c r="H225" i="1" s="1"/>
  <c r="G116" i="6" l="1"/>
  <c r="H116" i="6" s="1"/>
  <c r="G90" i="6"/>
  <c r="H90" i="6" s="1"/>
  <c r="G62" i="6"/>
  <c r="H62" i="6" s="1"/>
  <c r="G139" i="6"/>
  <c r="H139" i="6" s="1"/>
  <c r="G98" i="6"/>
  <c r="H98" i="6" s="1"/>
  <c r="G70" i="6"/>
  <c r="H70" i="6" s="1"/>
  <c r="G153" i="6"/>
  <c r="H153" i="6" s="1"/>
  <c r="G105" i="6"/>
  <c r="H105" i="6" s="1"/>
  <c r="G84" i="6"/>
  <c r="H84" i="6" s="1"/>
  <c r="G60" i="6"/>
  <c r="H60" i="6" s="1"/>
  <c r="G125" i="6"/>
  <c r="H125" i="6" s="1"/>
  <c r="G96" i="6"/>
  <c r="H96" i="6" s="1"/>
  <c r="G67" i="6"/>
  <c r="H67" i="6" s="1"/>
  <c r="G140" i="6"/>
  <c r="H140" i="6" s="1"/>
  <c r="G112" i="6"/>
  <c r="H112" i="6" s="1"/>
  <c r="G95" i="6"/>
  <c r="H95" i="6" s="1"/>
  <c r="G71" i="6"/>
  <c r="H71" i="6" s="1"/>
  <c r="G164" i="6"/>
  <c r="H164" i="6" s="1"/>
  <c r="G129" i="6"/>
  <c r="H129" i="6" s="1"/>
  <c r="G102" i="6"/>
  <c r="H102" i="6" s="1"/>
  <c r="G85" i="6"/>
  <c r="H85" i="6" s="1"/>
  <c r="G61" i="6"/>
  <c r="H61" i="6" s="1"/>
  <c r="G144" i="6"/>
  <c r="H144" i="6" s="1"/>
  <c r="G110" i="6"/>
  <c r="H110" i="6" s="1"/>
  <c r="G92" i="6"/>
  <c r="H92" i="6" s="1"/>
  <c r="G74" i="6"/>
  <c r="H74" i="6" s="1"/>
  <c r="G56" i="6"/>
  <c r="H56" i="6" s="1"/>
  <c r="G135" i="6"/>
  <c r="H135" i="6" s="1"/>
  <c r="G104" i="6"/>
  <c r="H104" i="6" s="1"/>
  <c r="G87" i="6"/>
  <c r="H87" i="6" s="1"/>
  <c r="I118" i="6" s="1"/>
  <c r="G63" i="6"/>
  <c r="H63" i="6" s="1"/>
  <c r="I288" i="6"/>
  <c r="I151" i="5"/>
  <c r="I97" i="5"/>
  <c r="I72" i="4"/>
  <c r="I44" i="4"/>
  <c r="I35" i="3"/>
  <c r="I149" i="3"/>
  <c r="I56" i="3"/>
  <c r="I180" i="3"/>
  <c r="I24" i="3"/>
  <c r="I162" i="3"/>
  <c r="I33" i="2"/>
  <c r="I36" i="2" s="1"/>
  <c r="I37" i="2" s="1"/>
  <c r="I44" i="1"/>
  <c r="I56" i="1"/>
  <c r="I40" i="7"/>
  <c r="I22" i="7"/>
  <c r="I30" i="7"/>
  <c r="I37" i="6"/>
  <c r="I303" i="6"/>
  <c r="I51" i="5"/>
  <c r="I138" i="5"/>
  <c r="E97" i="4"/>
  <c r="I46" i="3"/>
  <c r="I119" i="3"/>
  <c r="I91" i="3"/>
  <c r="I176" i="1"/>
  <c r="I229" i="1"/>
  <c r="I255" i="1"/>
  <c r="I32" i="1"/>
  <c r="I135" i="1"/>
  <c r="I241" i="1"/>
  <c r="I196" i="1"/>
  <c r="I212" i="1"/>
  <c r="I165" i="1"/>
  <c r="I80" i="6" l="1"/>
  <c r="I306" i="6"/>
  <c r="I61" i="7"/>
  <c r="I62" i="7" s="1"/>
  <c r="I189" i="3"/>
  <c r="I190" i="3" s="1"/>
  <c r="I154" i="5"/>
  <c r="E98" i="4"/>
  <c r="I258" i="1"/>
  <c r="I259" i="1" l="1"/>
  <c r="G95" i="4" l="1"/>
  <c r="H95" i="4" s="1"/>
  <c r="G96" i="4"/>
  <c r="H96" i="4" s="1"/>
  <c r="G97" i="4"/>
  <c r="H97" i="4" s="1"/>
  <c r="G98" i="4"/>
  <c r="H98" i="4" s="1"/>
  <c r="G100" i="4"/>
  <c r="H100" i="4" s="1"/>
  <c r="I103" i="4" l="1"/>
  <c r="I114" i="4" s="1"/>
  <c r="I115" i="4" l="1"/>
  <c r="I65" i="7" s="1"/>
</calcChain>
</file>

<file path=xl/sharedStrings.xml><?xml version="1.0" encoding="utf-8"?>
<sst xmlns="http://schemas.openxmlformats.org/spreadsheetml/2006/main" count="3687" uniqueCount="2036">
  <si>
    <t>Bloco - (16x) MG-24-AP-2-47</t>
  </si>
  <si>
    <t xml:space="preserve">Item           </t>
  </si>
  <si>
    <t xml:space="preserve">Comp           </t>
  </si>
  <si>
    <t xml:space="preserve">Descricao      </t>
  </si>
  <si>
    <t xml:space="preserve">Unidade        </t>
  </si>
  <si>
    <t xml:space="preserve">Quantidade     </t>
  </si>
  <si>
    <t>SINAPI</t>
  </si>
  <si>
    <t xml:space="preserve">Pr. Unitario   </t>
  </si>
  <si>
    <t xml:space="preserve">Pr. Total      </t>
  </si>
  <si>
    <t xml:space="preserve"> 01.</t>
  </si>
  <si>
    <t>SERVIÇOS INICIAIS</t>
  </si>
  <si>
    <t xml:space="preserve"> </t>
  </si>
  <si>
    <t xml:space="preserve"> 01. 01.</t>
  </si>
  <si>
    <t>Locações</t>
  </si>
  <si>
    <t xml:space="preserve"> 01. 01.002.</t>
  </si>
  <si>
    <t>C10002</t>
  </si>
  <si>
    <t>Locação do bloco</t>
  </si>
  <si>
    <t>M2</t>
  </si>
  <si>
    <t xml:space="preserve">TOTAL ITEM:  01   </t>
  </si>
  <si>
    <t xml:space="preserve"> 03.</t>
  </si>
  <si>
    <t>ESTRUTURAS</t>
  </si>
  <si>
    <t xml:space="preserve"> 03. 01.</t>
  </si>
  <si>
    <t>Pilares</t>
  </si>
  <si>
    <t xml:space="preserve"> 03. 01.008.</t>
  </si>
  <si>
    <t>C30064</t>
  </si>
  <si>
    <t>Pilar P101 14x41,5cm com concreto 20 MPa armado, conforme projeto</t>
  </si>
  <si>
    <t>M</t>
  </si>
  <si>
    <t xml:space="preserve"> 03. 01.009.</t>
  </si>
  <si>
    <t>C30065</t>
  </si>
  <si>
    <t>Pilar PL1 14x19cm com concreto 20 MPa armado, conforme projeto</t>
  </si>
  <si>
    <t xml:space="preserve"> 03. 02.</t>
  </si>
  <si>
    <t>Vigas</t>
  </si>
  <si>
    <t xml:space="preserve"> 03. 02.008.</t>
  </si>
  <si>
    <t>C30066</t>
  </si>
  <si>
    <t>Viga  V101 - V201 - V301 14x32 com concreto fck=20,0MPa , armado: 4 barras de 8.0 e 5.0 para estribo - forma de madeira</t>
  </si>
  <si>
    <t xml:space="preserve"> 03. 02.009.</t>
  </si>
  <si>
    <t>C30067</t>
  </si>
  <si>
    <t>Viga  V102    14x52  com concreto fck=20,0MPa , armado: 4 barras de 10.0 e 5.0 para estribo - forma de madeira</t>
  </si>
  <si>
    <t xml:space="preserve"> 03. 02.010.</t>
  </si>
  <si>
    <t>C30068</t>
  </si>
  <si>
    <t>Viga  V401 14x20 com concreto fck=20,0MPa, armado: 4 barras de 10.0 e 5.0 para estribo - forma de madeira</t>
  </si>
  <si>
    <t xml:space="preserve"> 03. 02.011.</t>
  </si>
  <si>
    <t>C30069</t>
  </si>
  <si>
    <t>Viga  V501 e V502 14x40 com concreto fck=20,0MPa, armado: 4 barras de 8.0 e 5.0 para estribo - forma de madeira</t>
  </si>
  <si>
    <t xml:space="preserve"> 03. 02.012.</t>
  </si>
  <si>
    <t>C30073</t>
  </si>
  <si>
    <t>Reforço vigotas shafts com aço Ø10.0mm</t>
  </si>
  <si>
    <t>KG</t>
  </si>
  <si>
    <t xml:space="preserve"> 03. 03.</t>
  </si>
  <si>
    <t>Cintas</t>
  </si>
  <si>
    <t xml:space="preserve"> 03. 03.042.</t>
  </si>
  <si>
    <t>C30063</t>
  </si>
  <si>
    <t>Cintas C1 a C9 e C101 bloco de concreto canaleta tipo U/J 14x19x19x31 com armação de aço 4.2 -6.3 -8.0 ou 10.0 ou 12,5 para o padrão MG24 e preenchidas com concreto armado, conforme projeto</t>
  </si>
  <si>
    <t xml:space="preserve"> 03. 03.052.</t>
  </si>
  <si>
    <t>C30072</t>
  </si>
  <si>
    <t>Armação de ligação das cintas C1/C2 e C2/C2 com aço Ø8.0</t>
  </si>
  <si>
    <t xml:space="preserve"> 03. 03.053.</t>
  </si>
  <si>
    <t>C36072</t>
  </si>
  <si>
    <t>Berço em concreto 20MPa moldado em loco 14x19x59</t>
  </si>
  <si>
    <t>UN</t>
  </si>
  <si>
    <t xml:space="preserve"> 03. 04.</t>
  </si>
  <si>
    <t>Lajes</t>
  </si>
  <si>
    <t xml:space="preserve"> 03. 04.023.</t>
  </si>
  <si>
    <t>C30071</t>
  </si>
  <si>
    <t>Laje pré-fabricada treliçada p/ piso capa conc 20MPa e:12cm</t>
  </si>
  <si>
    <t xml:space="preserve"> 03. 04.024.</t>
  </si>
  <si>
    <t>CI0009</t>
  </si>
  <si>
    <t>Armadura em aço CA-60, Ø 4,2mm, corte e dobra na obra</t>
  </si>
  <si>
    <t xml:space="preserve"> 03. 06.</t>
  </si>
  <si>
    <t>Escadas</t>
  </si>
  <si>
    <t xml:space="preserve"> 03. 06.001.</t>
  </si>
  <si>
    <t>C30059</t>
  </si>
  <si>
    <t>Escada em concreto 20MPa armado moldada in loco com aço de diâmetros 8.0 e 6.3</t>
  </si>
  <si>
    <t xml:space="preserve">TOTAL ITEM:  03   </t>
  </si>
  <si>
    <t xml:space="preserve"> 04.</t>
  </si>
  <si>
    <t>PAREDES E PAINÉIS</t>
  </si>
  <si>
    <t xml:space="preserve"> 04. 03.</t>
  </si>
  <si>
    <t>Alvenaria Estrutural</t>
  </si>
  <si>
    <t xml:space="preserve"> 04. 03.003.</t>
  </si>
  <si>
    <t>C40042</t>
  </si>
  <si>
    <t>Alvenaria estrutural em bloco de concreto, 14x19x39cm, espessura da parede 14cm</t>
  </si>
  <si>
    <t xml:space="preserve"> 04. 03.006.</t>
  </si>
  <si>
    <t>C20145</t>
  </si>
  <si>
    <t>Tela eletrosoldada 12x50 belgofix</t>
  </si>
  <si>
    <t xml:space="preserve"> 04. 04.</t>
  </si>
  <si>
    <t>Vergas e Contra-Vergas</t>
  </si>
  <si>
    <t xml:space="preserve"> 04. 04.021.</t>
  </si>
  <si>
    <t>C40087</t>
  </si>
  <si>
    <t>Contra verga em blocos canaleta 14x19x19, preenchidas com concreto armado, conforme projeto</t>
  </si>
  <si>
    <t xml:space="preserve"> 04. 04.022.</t>
  </si>
  <si>
    <t>C40090</t>
  </si>
  <si>
    <t>Verga em blocos canaleta U 14x19x19, preenchidas com concreto armado, conforme projeto</t>
  </si>
  <si>
    <t xml:space="preserve"> 04. 09.</t>
  </si>
  <si>
    <t>Reforços para Alvenaria Estrutural</t>
  </si>
  <si>
    <t xml:space="preserve"> 04. 09.001.</t>
  </si>
  <si>
    <t>C40084</t>
  </si>
  <si>
    <t>Reforço em alvenaria estrutural preenchendo alvéolo com graute e armação conforme projeto</t>
  </si>
  <si>
    <t xml:space="preserve">TOTAL ITEM:  04   </t>
  </si>
  <si>
    <t xml:space="preserve"> 05.</t>
  </si>
  <si>
    <t>COBERTURAS</t>
  </si>
  <si>
    <t xml:space="preserve"> 05. 02.</t>
  </si>
  <si>
    <t>Estruturas Metálicas</t>
  </si>
  <si>
    <t xml:space="preserve"> 05. 02.007.</t>
  </si>
  <si>
    <t>C50055</t>
  </si>
  <si>
    <t>Estrutura de aço para telhas de fibrocimento para edifício tipo MG-24-AP-2-47, inclusive calhas e rufos</t>
  </si>
  <si>
    <t xml:space="preserve"> 05. 04.</t>
  </si>
  <si>
    <t>Telhamento Fibro-cimento</t>
  </si>
  <si>
    <t xml:space="preserve"> 05. 04.001.</t>
  </si>
  <si>
    <t>C51000</t>
  </si>
  <si>
    <t>Cobertura com telha fibrocimento ondulada, espessura 6mm, comprimento 1,22m</t>
  </si>
  <si>
    <t xml:space="preserve"> 05. 06.</t>
  </si>
  <si>
    <t>Forros</t>
  </si>
  <si>
    <t xml:space="preserve"> 05. 06.001.</t>
  </si>
  <si>
    <t>C50053</t>
  </si>
  <si>
    <t>Forro gesso em placas</t>
  </si>
  <si>
    <t xml:space="preserve"> 05. 08.</t>
  </si>
  <si>
    <t>Toldos em Policarbonato</t>
  </si>
  <si>
    <t xml:space="preserve"> 05. 08.001.</t>
  </si>
  <si>
    <t>C51124</t>
  </si>
  <si>
    <t>Toldo em policarbonato 2,0x1,2 instalado</t>
  </si>
  <si>
    <t xml:space="preserve">TOTAL ITEM:  05   </t>
  </si>
  <si>
    <t xml:space="preserve"> 06.</t>
  </si>
  <si>
    <t>IMPERMEABILIZAÇÕES E ISOLAMENTOS</t>
  </si>
  <si>
    <t xml:space="preserve"> 06. 01.</t>
  </si>
  <si>
    <t>Impermeabilizações</t>
  </si>
  <si>
    <t xml:space="preserve"> 06. 01.002.</t>
  </si>
  <si>
    <t>CE9007</t>
  </si>
  <si>
    <t>Pintura com tinta betuminosa para impermeabilização de paredes e lastro</t>
  </si>
  <si>
    <t xml:space="preserve"> 06. 03.</t>
  </si>
  <si>
    <t>Isolamento Acustico</t>
  </si>
  <si>
    <t xml:space="preserve"> 06. 03.001.</t>
  </si>
  <si>
    <t>C60003</t>
  </si>
  <si>
    <t>Isolamento acústico entre laje e contrapiso</t>
  </si>
  <si>
    <t xml:space="preserve">TOTAL ITEM:  06   </t>
  </si>
  <si>
    <t xml:space="preserve"> 07.</t>
  </si>
  <si>
    <t>INSTALAÇÕES ELÉTRICAS, TELEF. E ANTENA DE TV</t>
  </si>
  <si>
    <t xml:space="preserve"> 07. 01.</t>
  </si>
  <si>
    <t>Entrada, Medição e Aterramento</t>
  </si>
  <si>
    <t xml:space="preserve"> 07. 01.005.</t>
  </si>
  <si>
    <t>C70005</t>
  </si>
  <si>
    <t>Ramal de ligação elétrico interno aéreo, 2 linhas, exceto fiação</t>
  </si>
  <si>
    <t xml:space="preserve"> 07. 01.006.</t>
  </si>
  <si>
    <t>C70006</t>
  </si>
  <si>
    <t>Ramal ligação telefônico interno aéreo exceto fiação</t>
  </si>
  <si>
    <t xml:space="preserve"> 07. 01.007.</t>
  </si>
  <si>
    <t>C70389</t>
  </si>
  <si>
    <t>Conjunto medição modular 17 medidores e 5 cx de passagem em policarbonato disj 3x100A, 3x40A e 1x16A - cabos 10 e 16mm2 e barramentos 15,87x4,76mm</t>
  </si>
  <si>
    <t xml:space="preserve"> 07. 02.</t>
  </si>
  <si>
    <t>Quadros</t>
  </si>
  <si>
    <t xml:space="preserve"> 07. 02.003.</t>
  </si>
  <si>
    <t>C70009</t>
  </si>
  <si>
    <t>Quadro de distribuição de energia elétrica em PVC de embutir, para 8 circuitos sem barramento</t>
  </si>
  <si>
    <t xml:space="preserve"> 07. 02.009.</t>
  </si>
  <si>
    <t>C70385</t>
  </si>
  <si>
    <t>QDC em chapa de aço embutir p/ 12 circuitos c/ barramento</t>
  </si>
  <si>
    <t xml:space="preserve"> 07. 03.</t>
  </si>
  <si>
    <t>Disjuntores</t>
  </si>
  <si>
    <t xml:space="preserve"> 07. 03.002.</t>
  </si>
  <si>
    <t>C70016</t>
  </si>
  <si>
    <t>Disjuntor monopolar de 16A colocado em quadro de distribuição</t>
  </si>
  <si>
    <t xml:space="preserve"> 07. 03.003.</t>
  </si>
  <si>
    <t>C70017</t>
  </si>
  <si>
    <t>Disjuntor monopolar de 20A colocado em quadro de distribuição</t>
  </si>
  <si>
    <t xml:space="preserve"> 07. 03.008.</t>
  </si>
  <si>
    <t>C70022</t>
  </si>
  <si>
    <t>Disjuntor monopolar 50A colocado em quadro distribuição</t>
  </si>
  <si>
    <t xml:space="preserve"> 07. 03.029.</t>
  </si>
  <si>
    <t>C70043</t>
  </si>
  <si>
    <t>Disjuntor tripolar 40A colocado em quadro distribuição</t>
  </si>
  <si>
    <t xml:space="preserve"> 07. 03.031.</t>
  </si>
  <si>
    <t>C70045</t>
  </si>
  <si>
    <t>Disjuntor tripolar 60A colocado em quadro distribuição</t>
  </si>
  <si>
    <t xml:space="preserve"> 07. 03.038.</t>
  </si>
  <si>
    <t>C70378</t>
  </si>
  <si>
    <t>Disjuntor diferencial bipolar 63A/30mma -IDR-para sistemas prediais e comerciais</t>
  </si>
  <si>
    <t xml:space="preserve"> 07. 03.039.</t>
  </si>
  <si>
    <t>C70379</t>
  </si>
  <si>
    <t>Disjuntor diferencial quadripolar 63A/30mma -IDR-para sistemas prediais e comerciais</t>
  </si>
  <si>
    <t xml:space="preserve"> 07. 03.041.</t>
  </si>
  <si>
    <t>C70391</t>
  </si>
  <si>
    <t>Disjuntor diferencial quadripolar 32A colocado em quadro distribuição</t>
  </si>
  <si>
    <t xml:space="preserve"> 07. 03.042.</t>
  </si>
  <si>
    <t>C70392</t>
  </si>
  <si>
    <t>Varistor VCL 275 Clamper colocado em quadro distribuição</t>
  </si>
  <si>
    <t xml:space="preserve"> 07. 03.050.</t>
  </si>
  <si>
    <t>C70049</t>
  </si>
  <si>
    <t>Varistor VCL 175 - Clamper - colocado em quadro de distribuição</t>
  </si>
  <si>
    <t xml:space="preserve"> 07. 04.</t>
  </si>
  <si>
    <t>Eletrodutos</t>
  </si>
  <si>
    <t xml:space="preserve"> 07. 04.002.</t>
  </si>
  <si>
    <t>C70052</t>
  </si>
  <si>
    <t>Eletroduto PVC flexível corrugado Ø 25mm (3/4  )</t>
  </si>
  <si>
    <t xml:space="preserve"> 07. 04.003.</t>
  </si>
  <si>
    <t>C70053</t>
  </si>
  <si>
    <t>Eletroduto PVC flexível corrugado Ø 32mm (1  )</t>
  </si>
  <si>
    <t xml:space="preserve"> 07. 04.023.</t>
  </si>
  <si>
    <t>C70362</t>
  </si>
  <si>
    <t>Curva 90º PVC rígido roscável 2" para eletroduto</t>
  </si>
  <si>
    <t xml:space="preserve"> 07. 04.025.</t>
  </si>
  <si>
    <t>C70364</t>
  </si>
  <si>
    <t>Luva PVC rígido roscável para eletroduto de diâmetro de 2"</t>
  </si>
  <si>
    <t xml:space="preserve"> 07. 04.032.</t>
  </si>
  <si>
    <t>C70371</t>
  </si>
  <si>
    <t>Eletroduto PVC rígido roscável (diâmetro da seção: 3")</t>
  </si>
  <si>
    <t xml:space="preserve"> 07. 04.033.</t>
  </si>
  <si>
    <t>C70374</t>
  </si>
  <si>
    <t>Eletroduto PVC rígido roscável (diâmetro da seção: 1 1/4")</t>
  </si>
  <si>
    <t xml:space="preserve"> 07. 04.034.</t>
  </si>
  <si>
    <t>C70375</t>
  </si>
  <si>
    <t>Eletroduto PVC rígido roscável (diâmetro da seção: 2")</t>
  </si>
  <si>
    <t xml:space="preserve"> 07. 04.035.</t>
  </si>
  <si>
    <t>C70376</t>
  </si>
  <si>
    <t>Curva 90º PVC rígido roscável (diâmetro da seção: 1 1/2")</t>
  </si>
  <si>
    <t xml:space="preserve"> 07. 04.036.</t>
  </si>
  <si>
    <t>C70377</t>
  </si>
  <si>
    <t>Luva PVC rígido roscável diâmetro 1 1/2" para eletroduto</t>
  </si>
  <si>
    <t xml:space="preserve"> 07. 05.</t>
  </si>
  <si>
    <t>Caixas</t>
  </si>
  <si>
    <t xml:space="preserve"> 07. 05.006.</t>
  </si>
  <si>
    <t>C70077</t>
  </si>
  <si>
    <t>Caixa ligação em PVC para eletroduto flexível, retangular, dimensões 4x2</t>
  </si>
  <si>
    <t xml:space="preserve"> 07. 05.007.</t>
  </si>
  <si>
    <t>C70078</t>
  </si>
  <si>
    <t>Caixa ligação em PVC para eletroduto flexível, quadrada, dimensões 4x4</t>
  </si>
  <si>
    <t xml:space="preserve"> 07. 05.008.</t>
  </si>
  <si>
    <t>C70079</t>
  </si>
  <si>
    <t>Caixa ligação em PVC para eletroduto flexível, octogonal, dimensões 3x3</t>
  </si>
  <si>
    <t xml:space="preserve"> 07. 05.011.</t>
  </si>
  <si>
    <t>C70372</t>
  </si>
  <si>
    <t>Caixa de passagem nº 4, de embutir, padrão telebrás, dimensões 60X60X12 cm, em chapa de aço galvanizado</t>
  </si>
  <si>
    <t xml:space="preserve"> 07. 05.012.</t>
  </si>
  <si>
    <t>C70373</t>
  </si>
  <si>
    <t>Caixa de passagem nº 5, de embutir, padrão telebrás, dimensões 80X80X12 cm, em chapa de aço galvanizado</t>
  </si>
  <si>
    <t xml:space="preserve"> 07. 06.</t>
  </si>
  <si>
    <t>Fiações e Conectores</t>
  </si>
  <si>
    <t xml:space="preserve"> 07. 06.002.</t>
  </si>
  <si>
    <t>C70083</t>
  </si>
  <si>
    <t>Fio isolado de PVC seção 2.5mm² - 750V - 70°C</t>
  </si>
  <si>
    <t xml:space="preserve"> 07. 06.005.</t>
  </si>
  <si>
    <t>C70086</t>
  </si>
  <si>
    <t>Fio isolado de PVC seção 10mm² - 750V - 70°C</t>
  </si>
  <si>
    <t xml:space="preserve"> 07. 06.009.</t>
  </si>
  <si>
    <t>C70090</t>
  </si>
  <si>
    <t>Cabo isolado de PVC seção 16mm² - 750V - 70°C</t>
  </si>
  <si>
    <t xml:space="preserve"> 07. 06.011.</t>
  </si>
  <si>
    <t>C70092</t>
  </si>
  <si>
    <t>Cabo isolado em PVC seção 35mm² 750V 70°C</t>
  </si>
  <si>
    <t xml:space="preserve"> 07. 06.046.</t>
  </si>
  <si>
    <t>C70340</t>
  </si>
  <si>
    <t>Terminal compressão para cabo de 16mm²</t>
  </si>
  <si>
    <t xml:space="preserve"> 07. 06.051.</t>
  </si>
  <si>
    <t>C70345</t>
  </si>
  <si>
    <t>Cabo chato para telefone 4 vias para terminal RJ-11</t>
  </si>
  <si>
    <t xml:space="preserve"> 07. 07.</t>
  </si>
  <si>
    <t>Tomadas e Interruptores</t>
  </si>
  <si>
    <t xml:space="preserve"> 07. 07.010.</t>
  </si>
  <si>
    <t>C70135</t>
  </si>
  <si>
    <t>Tomada 3 polos de embutir, 20A-250V, 2"x4", com placa</t>
  </si>
  <si>
    <t xml:space="preserve"> 07. 07.012.</t>
  </si>
  <si>
    <t>C70137</t>
  </si>
  <si>
    <t>Tomada embutir para telefone tipo RJ-11, 2x4 , com placa</t>
  </si>
  <si>
    <t xml:space="preserve"> 07. 07.015.</t>
  </si>
  <si>
    <t>C70140</t>
  </si>
  <si>
    <t>Interruptor de embutir 1 tecla simples, 10A-250V, 2"x4", com placa</t>
  </si>
  <si>
    <t xml:space="preserve"> 07. 07.019.</t>
  </si>
  <si>
    <t>C70144</t>
  </si>
  <si>
    <t>Interruptor de embutir 2 teclas simples, 10A-250V, 2"x4", com placa</t>
  </si>
  <si>
    <t xml:space="preserve"> 07. 07.024.</t>
  </si>
  <si>
    <t>C70150</t>
  </si>
  <si>
    <t>Interruptor embutir 3 teclas simples, 10A-250V, 2x4 , com placa</t>
  </si>
  <si>
    <t xml:space="preserve"> 07. 07.032.</t>
  </si>
  <si>
    <t>C70157</t>
  </si>
  <si>
    <t>Interruptor embutir 1 tecla simples e 1 tomada 3 pólos universal, 10A-250V, 2x4 , sem placa</t>
  </si>
  <si>
    <t xml:space="preserve"> 07. 07.041.</t>
  </si>
  <si>
    <t>C70166</t>
  </si>
  <si>
    <t>Pulsador para campainha, 2A-250V, 2"x4", com placa</t>
  </si>
  <si>
    <t xml:space="preserve"> 07. 07.046.</t>
  </si>
  <si>
    <t>C70171</t>
  </si>
  <si>
    <t>Placa (espelho) para caixa 2"x4", 1 furo para saída de fio</t>
  </si>
  <si>
    <t xml:space="preserve"> 07. 07.047.</t>
  </si>
  <si>
    <t>C70172</t>
  </si>
  <si>
    <t>Placa (espelho) para caixa 2"x4", cega</t>
  </si>
  <si>
    <t xml:space="preserve"> 07. 07.075.</t>
  </si>
  <si>
    <t>C70353</t>
  </si>
  <si>
    <t>Sensor de presença com fotocélula para teto</t>
  </si>
  <si>
    <t xml:space="preserve"> 07. 08.</t>
  </si>
  <si>
    <t>Luminárias e Lâmpadas</t>
  </si>
  <si>
    <t xml:space="preserve"> 07. 08.002.</t>
  </si>
  <si>
    <t>C70211</t>
  </si>
  <si>
    <t>Plafonier receptáculo de PVC</t>
  </si>
  <si>
    <t xml:space="preserve"> 07. 08.015.</t>
  </si>
  <si>
    <t>C70357</t>
  </si>
  <si>
    <t>Luminária tipo tartaruga para área externa</t>
  </si>
  <si>
    <t xml:space="preserve"> 07. 08.022.</t>
  </si>
  <si>
    <t>C70322</t>
  </si>
  <si>
    <t>Lâmpada fluorescente compacta potência 15W, tensão 110V (equivalente 60W incandescente)</t>
  </si>
  <si>
    <t xml:space="preserve"> 07. 09.</t>
  </si>
  <si>
    <t>SPDA</t>
  </si>
  <si>
    <t xml:space="preserve"> 07. 09.002.</t>
  </si>
  <si>
    <t>C70348</t>
  </si>
  <si>
    <t>Cabo de cobre nú 16mm²</t>
  </si>
  <si>
    <t xml:space="preserve"> 07. 09.004.</t>
  </si>
  <si>
    <t>C70350</t>
  </si>
  <si>
    <t>Cabo de cobre nú 35mm²</t>
  </si>
  <si>
    <t xml:space="preserve"> 07. 09.005.</t>
  </si>
  <si>
    <t>C70351</t>
  </si>
  <si>
    <t>Cabo de cobre nú 50mm²</t>
  </si>
  <si>
    <t xml:space="preserve"> 07. 09.007.</t>
  </si>
  <si>
    <t>C70354</t>
  </si>
  <si>
    <t>Haste de aterramento barra de 3/8 com 3m de comprimento</t>
  </si>
  <si>
    <t xml:space="preserve"> 07. 09.008.</t>
  </si>
  <si>
    <t>C70355</t>
  </si>
  <si>
    <t>Haste de aterramento em cantoneira zincada (25 x 25 x 2400mm)</t>
  </si>
  <si>
    <t xml:space="preserve"> 07. 09.009.</t>
  </si>
  <si>
    <t>C70356</t>
  </si>
  <si>
    <t>Caixa de inspeção em PVC Ø300mm com tampa para haste de aterramento</t>
  </si>
  <si>
    <t xml:space="preserve"> 07. 09.010.</t>
  </si>
  <si>
    <t>C70387</t>
  </si>
  <si>
    <t>Instalação predial de para-raio</t>
  </si>
  <si>
    <t>GB</t>
  </si>
  <si>
    <t xml:space="preserve"> 07. 10.</t>
  </si>
  <si>
    <t>Instalação Predial Telecom</t>
  </si>
  <si>
    <t xml:space="preserve"> 07. 10.001.</t>
  </si>
  <si>
    <t>C70386</t>
  </si>
  <si>
    <t>Caixa de passagem para telefone, interfone e tv, exceto fiação</t>
  </si>
  <si>
    <t xml:space="preserve"> 07. 10.050.</t>
  </si>
  <si>
    <t>C90014</t>
  </si>
  <si>
    <t>Interfone residencial digital, placa e teclado da portaria e 16 fones internos, fornecimento e instalação</t>
  </si>
  <si>
    <t xml:space="preserve">TOTAL ITEM:  07   </t>
  </si>
  <si>
    <t xml:space="preserve"> 08.</t>
  </si>
  <si>
    <t>INSTALAÇÕES HIDRO-SANITÁRIAS</t>
  </si>
  <si>
    <t xml:space="preserve"> 08. 01.</t>
  </si>
  <si>
    <t>Padrão de Entrada de Água</t>
  </si>
  <si>
    <t xml:space="preserve"> 08. 01. 02.</t>
  </si>
  <si>
    <t>C85699</t>
  </si>
  <si>
    <t>Cavalete múltiplo com 4 hidrômetros de 1/2"</t>
  </si>
  <si>
    <t xml:space="preserve"> 08. 04.</t>
  </si>
  <si>
    <t>Distribuição Interna de Água Fria</t>
  </si>
  <si>
    <t xml:space="preserve"> 08. 04.005.</t>
  </si>
  <si>
    <t>C80673</t>
  </si>
  <si>
    <t>Distribuição interna água fria padrão MG-24-AP-2-47</t>
  </si>
  <si>
    <t xml:space="preserve"> 08. 06.</t>
  </si>
  <si>
    <t>Distribuição Interna de Esgoto Sanitário</t>
  </si>
  <si>
    <t xml:space="preserve"> 08. 06.005.</t>
  </si>
  <si>
    <t>C80675</t>
  </si>
  <si>
    <t>Distribuição interna de esgoto sanitário para padrão MG-24-AP-2-47</t>
  </si>
  <si>
    <t xml:space="preserve"> 08. 07.</t>
  </si>
  <si>
    <t>Drenagem Pluvial</t>
  </si>
  <si>
    <t xml:space="preserve"> 08. 08.004.</t>
  </si>
  <si>
    <t>C80677</t>
  </si>
  <si>
    <t>Drenagem de água pluvial para padrão MG-24-AP-2-47</t>
  </si>
  <si>
    <t xml:space="preserve"> 08. 08.</t>
  </si>
  <si>
    <t>Caixas para Esgoto Sanitário</t>
  </si>
  <si>
    <t>Caixas esgoto sanitário padrão MG-24-AP-2-47</t>
  </si>
  <si>
    <t xml:space="preserve"> 08. 09.</t>
  </si>
  <si>
    <t>Louças, Metais, Aparelhos Sanitários e Acessórios</t>
  </si>
  <si>
    <t xml:space="preserve"> 08. 09.020.</t>
  </si>
  <si>
    <t>C80021</t>
  </si>
  <si>
    <t>Engate flexível de PVC</t>
  </si>
  <si>
    <t xml:space="preserve"> 08. 09.027.</t>
  </si>
  <si>
    <t>C80028</t>
  </si>
  <si>
    <t>Torneira cromada para lavatório</t>
  </si>
  <si>
    <t xml:space="preserve"> 08. 09.029.</t>
  </si>
  <si>
    <t>C80030</t>
  </si>
  <si>
    <t>Torneira cromada para tanque</t>
  </si>
  <si>
    <t xml:space="preserve"> 08. 09.031.</t>
  </si>
  <si>
    <t>C80032</t>
  </si>
  <si>
    <t>Válvula em PVC sem ladrão para lavatório Ø 7/8</t>
  </si>
  <si>
    <t xml:space="preserve"> 08. 09.034.</t>
  </si>
  <si>
    <t>C80035</t>
  </si>
  <si>
    <t>Válvula em PVC para tanque Ø1¼"</t>
  </si>
  <si>
    <t xml:space="preserve"> 08. 09.037.</t>
  </si>
  <si>
    <t>C80038</t>
  </si>
  <si>
    <t>Válvula metálica com acabamento cromado para pia cozinha Ø 7/8</t>
  </si>
  <si>
    <t xml:space="preserve"> 08. 09.039.</t>
  </si>
  <si>
    <t>C80040</t>
  </si>
  <si>
    <t>Sifão em PVC para lavatório Ø7/8"x1½"</t>
  </si>
  <si>
    <t xml:space="preserve"> 08. 09.041.</t>
  </si>
  <si>
    <t>C80042</t>
  </si>
  <si>
    <t>Sifão em PVC para pia cozinha Ø7/8"x1½"</t>
  </si>
  <si>
    <t xml:space="preserve"> 08. 09.042.</t>
  </si>
  <si>
    <t>C80043</t>
  </si>
  <si>
    <t>Sifão em PVC para tanque Ø1¼"x1½"</t>
  </si>
  <si>
    <t xml:space="preserve"> 08. 09.047.</t>
  </si>
  <si>
    <t>C80048</t>
  </si>
  <si>
    <t>Braço de chuveiro em alumínio</t>
  </si>
  <si>
    <t xml:space="preserve"> 08. 09.072.</t>
  </si>
  <si>
    <t>C85698</t>
  </si>
  <si>
    <t>Tanque em louça 20 litros</t>
  </si>
  <si>
    <t xml:space="preserve"> 08. 09.073.</t>
  </si>
  <si>
    <t>C85733</t>
  </si>
  <si>
    <t>Vaso sanitário inclusive caixa acoplada em louça</t>
  </si>
  <si>
    <t xml:space="preserve"> 08. 09.093.</t>
  </si>
  <si>
    <t>C85693</t>
  </si>
  <si>
    <t>Torneira de metal cromada para bancada de pia de cozinha com filtro e aerador</t>
  </si>
  <si>
    <t xml:space="preserve"> 08. 09.113.</t>
  </si>
  <si>
    <t>C85734</t>
  </si>
  <si>
    <t>Bancada em granito andorinha 120x50 para cozinha com cuba inox</t>
  </si>
  <si>
    <t xml:space="preserve"> 08. 09.114.</t>
  </si>
  <si>
    <t>C85735</t>
  </si>
  <si>
    <t>Bancada de 120x60cm e rodobanca em granito andorinha com lavatório de louça de embutir</t>
  </si>
  <si>
    <t xml:space="preserve">TOTAL ITEM:  08   </t>
  </si>
  <si>
    <t xml:space="preserve"> 09.</t>
  </si>
  <si>
    <t>INSTALAÇÕES ESPECIAIS</t>
  </si>
  <si>
    <t xml:space="preserve"> 09. 01.</t>
  </si>
  <si>
    <t>Instalações de Gás</t>
  </si>
  <si>
    <t xml:space="preserve"> 09. 01.002.</t>
  </si>
  <si>
    <t>C90015</t>
  </si>
  <si>
    <t>Instalação de gás canalizado para edifício MG-24-AP-2-47 sem medição individual</t>
  </si>
  <si>
    <t xml:space="preserve"> 09. 04.</t>
  </si>
  <si>
    <t>Prevenção a Incêndio</t>
  </si>
  <si>
    <t xml:space="preserve"> 09. 04.005.</t>
  </si>
  <si>
    <t>C90021</t>
  </si>
  <si>
    <t>Sinalização de emergência para extintor conforme IT-15</t>
  </si>
  <si>
    <t xml:space="preserve"> 09. 04.006.</t>
  </si>
  <si>
    <t>C90022</t>
  </si>
  <si>
    <t>Sinalização saída de emergência em PVC conforme IT-15</t>
  </si>
  <si>
    <t xml:space="preserve"> 09. 04.007.</t>
  </si>
  <si>
    <t>C90023</t>
  </si>
  <si>
    <t>Iluminação de emergência conforme IT-13</t>
  </si>
  <si>
    <t xml:space="preserve"> 09. 04.009.</t>
  </si>
  <si>
    <t>C90025</t>
  </si>
  <si>
    <t>Extintor portátil, carga: pó ABC 4kg</t>
  </si>
  <si>
    <t xml:space="preserve">TOTAL ITEM:  09   </t>
  </si>
  <si>
    <t xml:space="preserve"> 10.</t>
  </si>
  <si>
    <t>ESQUADRIAS E FERRAGENS</t>
  </si>
  <si>
    <t xml:space="preserve"> 10. 05.</t>
  </si>
  <si>
    <t>Esquadrias Mistas</t>
  </si>
  <si>
    <t xml:space="preserve"> 10. 05.006.</t>
  </si>
  <si>
    <t>CA0126</t>
  </si>
  <si>
    <t>Porta pronta em madeira tipo mogno com alisar e marco em alumínio, inclusive ferragens</t>
  </si>
  <si>
    <t xml:space="preserve"> 10. 06.</t>
  </si>
  <si>
    <t>Esquadrias em Alumínio</t>
  </si>
  <si>
    <t xml:space="preserve"> 10. 06.009.</t>
  </si>
  <si>
    <t>CA0128</t>
  </si>
  <si>
    <t>Porta abrir em alumínio com divisão horizontal, 1,00x2,10m com vidro fantasia</t>
  </si>
  <si>
    <t xml:space="preserve"> 10. 06.019.</t>
  </si>
  <si>
    <t>CA0122</t>
  </si>
  <si>
    <t>Janela correr em alumínio com báscula e divisão para vidro liso, 1,20x1,20m, 2 folhas</t>
  </si>
  <si>
    <t xml:space="preserve"> 10. 06.020.</t>
  </si>
  <si>
    <t>CA0129</t>
  </si>
  <si>
    <t>Janela correr em alumínio com báscula 1,80x1,20m, 4 folhas com vidro fantasia</t>
  </si>
  <si>
    <t xml:space="preserve"> 10. 06.050.</t>
  </si>
  <si>
    <t>CA0504</t>
  </si>
  <si>
    <t>Janela maxim ar alumínio 2 folhas verticais , sendo a folha inferior fixa, com vidro fantasia  0,60 x 1,20m</t>
  </si>
  <si>
    <t xml:space="preserve"> 10. 06.051.</t>
  </si>
  <si>
    <t>CA0505</t>
  </si>
  <si>
    <t>Janela maxim ar alumínio com duas folhas verticais, sendo folha inferior fixa, com vidro fantasia 0,80 X 1,60m (escada)</t>
  </si>
  <si>
    <t xml:space="preserve"> 10. 06.052.</t>
  </si>
  <si>
    <t>CA0506</t>
  </si>
  <si>
    <t>Janela maxim ar alumínio com duas folhas horizontais com vidro fantasia 1,20 X 0,60m</t>
  </si>
  <si>
    <t xml:space="preserve"> 10. 06.081.</t>
  </si>
  <si>
    <t>CA0139</t>
  </si>
  <si>
    <t>Alçapão em alumínio 0,80x0,60m</t>
  </si>
  <si>
    <t xml:space="preserve"> 10. 06.082.</t>
  </si>
  <si>
    <t>CA0501</t>
  </si>
  <si>
    <t>Alçapão em alumínio 60X60 cm e batente 2,5cm veneziana</t>
  </si>
  <si>
    <t xml:space="preserve"> 10. 07.</t>
  </si>
  <si>
    <t>Vidro temperado</t>
  </si>
  <si>
    <t xml:space="preserve"> 10. 07.002.</t>
  </si>
  <si>
    <t>CA0512</t>
  </si>
  <si>
    <t>Porta de abrir em vidro temperado 10mm de 1,10m de largura por 2,10m de altura instalada, inclusice com fechadura eletrônica tipo HDL e puxador</t>
  </si>
  <si>
    <t xml:space="preserve"> 10. 08.</t>
  </si>
  <si>
    <t>Corrimões e Guarda-Corpos</t>
  </si>
  <si>
    <t xml:space="preserve"> 10. 08.001.</t>
  </si>
  <si>
    <t>CA0511</t>
  </si>
  <si>
    <t>Corrimão p/ escada aço Ø1 1/2" instalado e pintura eletrostática</t>
  </si>
  <si>
    <t xml:space="preserve"> 10. 08.002.</t>
  </si>
  <si>
    <t>CA0136</t>
  </si>
  <si>
    <t>Fornecimento e assentamento de guardacorpo com corrimão em tubo de aço galvanizado 1 1/2"</t>
  </si>
  <si>
    <t xml:space="preserve">TOTAL ITEM:  10   </t>
  </si>
  <si>
    <t xml:space="preserve"> 11.</t>
  </si>
  <si>
    <t>REVESTIMENTOS</t>
  </si>
  <si>
    <t xml:space="preserve"> 11. 01.</t>
  </si>
  <si>
    <t>Revestimentos Internos</t>
  </si>
  <si>
    <t xml:space="preserve"> 11. 01.001.</t>
  </si>
  <si>
    <t>CB0001</t>
  </si>
  <si>
    <t>Chapisco com argamassa cimento e areia traço 1:3</t>
  </si>
  <si>
    <t xml:space="preserve"> 11. 01.004.</t>
  </si>
  <si>
    <t>CB0004</t>
  </si>
  <si>
    <t>Reboco tipo paulista com argamassa de cimento, cal hidratada e areia traço 1:2:8</t>
  </si>
  <si>
    <t xml:space="preserve"> 11. 01.006.</t>
  </si>
  <si>
    <t>CB0006</t>
  </si>
  <si>
    <t>Gesso desempenado aplicado sobre paredes ou tetos</t>
  </si>
  <si>
    <t xml:space="preserve"> 11. 01.008.</t>
  </si>
  <si>
    <t>CB0008</t>
  </si>
  <si>
    <t>Emboço com argamassa de cimento, cal hidratada e areia traço 1:2:8</t>
  </si>
  <si>
    <t xml:space="preserve"> 11. 01.015.</t>
  </si>
  <si>
    <t>CB0044</t>
  </si>
  <si>
    <t>Revestimento cerâmico, mínimo 20x20cm, assentado com argamassa pré-fabricada cimento colante, juntas a prumo, inclusive rejunte</t>
  </si>
  <si>
    <t xml:space="preserve"> 11. 01.050.</t>
  </si>
  <si>
    <t>CB0046</t>
  </si>
  <si>
    <t>Reboco tipo paulista com argamassa cimento, cal hidratada e areia traço 1:2:8 e:1,0cm</t>
  </si>
  <si>
    <t xml:space="preserve"> 11. 02.</t>
  </si>
  <si>
    <t>Revestimentos Externos</t>
  </si>
  <si>
    <t xml:space="preserve"> 11. 02.001.</t>
  </si>
  <si>
    <t>CB0015</t>
  </si>
  <si>
    <t xml:space="preserve"> 11. 02.004.</t>
  </si>
  <si>
    <t>CB0018</t>
  </si>
  <si>
    <t xml:space="preserve"> 11. 03.</t>
  </si>
  <si>
    <t>Peitoris</t>
  </si>
  <si>
    <t xml:space="preserve"> 11. 03.006.</t>
  </si>
  <si>
    <t>CB0043</t>
  </si>
  <si>
    <t>Peitoris e platibanda em ardósia polida com 2cm de espessura</t>
  </si>
  <si>
    <t xml:space="preserve">TOTAL ITEM:  11   </t>
  </si>
  <si>
    <t xml:space="preserve"> 12.</t>
  </si>
  <si>
    <t>PISOS</t>
  </si>
  <si>
    <t xml:space="preserve"> 12. 01.</t>
  </si>
  <si>
    <t>Lastro</t>
  </si>
  <si>
    <t xml:space="preserve"> 12. 01.070.</t>
  </si>
  <si>
    <t>CC0097</t>
  </si>
  <si>
    <t>Lastro impermeabilizante em concreto fck=25,0MPa, espessura 5cm</t>
  </si>
  <si>
    <t xml:space="preserve"> 12. 02.</t>
  </si>
  <si>
    <t>Regularizações</t>
  </si>
  <si>
    <t xml:space="preserve"> 12. 02.001.</t>
  </si>
  <si>
    <t>CC0064</t>
  </si>
  <si>
    <t>Contra-piso de regularização com argamassa de cimento e areia traço 1:4</t>
  </si>
  <si>
    <t xml:space="preserve"> 12. 03.</t>
  </si>
  <si>
    <t>Acabamentos</t>
  </si>
  <si>
    <t xml:space="preserve"> 12. 03.006.</t>
  </si>
  <si>
    <t>CC0073</t>
  </si>
  <si>
    <t>Piso cerâmico 30x30cm, assentado com argamassa pré-fabricada de cimento colante, inclusive rejunte</t>
  </si>
  <si>
    <t xml:space="preserve"> 12. 03.014.</t>
  </si>
  <si>
    <t>CC0098</t>
  </si>
  <si>
    <t>Piso em ardósia calibrada em placas de 30x30cm assentado com argamassa</t>
  </si>
  <si>
    <t xml:space="preserve"> 12. 03.015.</t>
  </si>
  <si>
    <t>CC0099</t>
  </si>
  <si>
    <t>Piso em ardósia calibrada p/ degrau 1,20 X 0,305m</t>
  </si>
  <si>
    <t xml:space="preserve"> 12. 04.</t>
  </si>
  <si>
    <t>Rodapés</t>
  </si>
  <si>
    <t xml:space="preserve"> 12. 04.001.</t>
  </si>
  <si>
    <t>CC0078</t>
  </si>
  <si>
    <t>Rodapé em ardósia 7cm altura, assentado com argamassa pré-fabricada cimento colante</t>
  </si>
  <si>
    <t xml:space="preserve"> 12. 04.002.</t>
  </si>
  <si>
    <t>CC0079</t>
  </si>
  <si>
    <t>Rodapé cerâmico de 7cm de altura, assentado com argamassa pré-fabricada de cimento colante</t>
  </si>
  <si>
    <t xml:space="preserve"> 12. 05.</t>
  </si>
  <si>
    <t>Soleiras</t>
  </si>
  <si>
    <t xml:space="preserve"> 12. 05.007.</t>
  </si>
  <si>
    <t>CC0100</t>
  </si>
  <si>
    <t>Soleira em ardósia calibrada com 2cm de espessura</t>
  </si>
  <si>
    <t xml:space="preserve">TOTAL ITEM:  12   </t>
  </si>
  <si>
    <t xml:space="preserve"> 14.</t>
  </si>
  <si>
    <t>PINTURAS</t>
  </si>
  <si>
    <t xml:space="preserve"> 14. 01.</t>
  </si>
  <si>
    <t>Pinturas Internas de Paredes e Tetos</t>
  </si>
  <si>
    <t xml:space="preserve"> 14. 01.007.</t>
  </si>
  <si>
    <t>CE0007</t>
  </si>
  <si>
    <t>Pintura com tinta látex PVA sobre reboco, inclusive aplicação de selador</t>
  </si>
  <si>
    <t xml:space="preserve"> 14. 01.010.</t>
  </si>
  <si>
    <t>CE0010</t>
  </si>
  <si>
    <t>Pintura com tinta látex acrílica sobre reboco, inclusive aplicação de selador</t>
  </si>
  <si>
    <t xml:space="preserve"> 14. 02.</t>
  </si>
  <si>
    <t>Pinturas Externas de Paredes</t>
  </si>
  <si>
    <t xml:space="preserve"> 14. 02.005.</t>
  </si>
  <si>
    <t>CE0022</t>
  </si>
  <si>
    <t>Pintura com tinta látex acrílica sobre reboco</t>
  </si>
  <si>
    <t xml:space="preserve"> 14. 02.006.</t>
  </si>
  <si>
    <t>CE0023</t>
  </si>
  <si>
    <t xml:space="preserve"> 14. 07.</t>
  </si>
  <si>
    <t>Pintura Sobre Piso Cimentado</t>
  </si>
  <si>
    <t xml:space="preserve"> 14. 07.001.</t>
  </si>
  <si>
    <t>CE0039</t>
  </si>
  <si>
    <t>Pintura com tinta acrílica sobre espelhos dos degraus de escada</t>
  </si>
  <si>
    <t xml:space="preserve">TOTAL ITEM:  14   </t>
  </si>
  <si>
    <t xml:space="preserve"> 15.</t>
  </si>
  <si>
    <t>SERVIÇOS COMPLEMENTARES</t>
  </si>
  <si>
    <t xml:space="preserve"> 15. 01.</t>
  </si>
  <si>
    <t>Passeio de Proteção</t>
  </si>
  <si>
    <t xml:space="preserve"> 15. 01.033.</t>
  </si>
  <si>
    <t>CF0033</t>
  </si>
  <si>
    <t>Acabamento desempenado manual da superfície final pisos concreto</t>
  </si>
  <si>
    <t xml:space="preserve"> 15. 02.</t>
  </si>
  <si>
    <t>Placas</t>
  </si>
  <si>
    <t xml:space="preserve"> 15. 02.005.</t>
  </si>
  <si>
    <t>CF0047</t>
  </si>
  <si>
    <t>Placa indicativa nome do bloco 30x10cm em alumínio adesivado</t>
  </si>
  <si>
    <t xml:space="preserve"> 15. 02.006.</t>
  </si>
  <si>
    <t>CF0048</t>
  </si>
  <si>
    <t>Placa indicativa número apartamento 6x3cm em alumínio adesivado (ploter)</t>
  </si>
  <si>
    <t xml:space="preserve"> 15. 03.</t>
  </si>
  <si>
    <t>Limpezas</t>
  </si>
  <si>
    <t xml:space="preserve"> 15. 03.001.</t>
  </si>
  <si>
    <t>CF0038</t>
  </si>
  <si>
    <t>Limpeza geral da edificação</t>
  </si>
  <si>
    <t xml:space="preserve"> 15. 10.</t>
  </si>
  <si>
    <t>Despesas Diversas</t>
  </si>
  <si>
    <t xml:space="preserve"> 15. 10.005.</t>
  </si>
  <si>
    <t>CL0046</t>
  </si>
  <si>
    <t xml:space="preserve">Averbações de baixa e habite-se </t>
  </si>
  <si>
    <t>VB</t>
  </si>
  <si>
    <t xml:space="preserve"> 15. 10.008.</t>
  </si>
  <si>
    <t>Ligações definitivas</t>
  </si>
  <si>
    <t xml:space="preserve">TOTAL ITEM:  15   </t>
  </si>
  <si>
    <t xml:space="preserve">TOTAL DA PLANILHA: </t>
  </si>
  <si>
    <t>Fundação - Lajão Estaca Protendida</t>
  </si>
  <si>
    <t xml:space="preserve"> 02.</t>
  </si>
  <si>
    <t>FUNDAÇÕES</t>
  </si>
  <si>
    <t xml:space="preserve"> 02. 01.</t>
  </si>
  <si>
    <t>Trabalhos em Terra</t>
  </si>
  <si>
    <t xml:space="preserve"> 02. 01.001.</t>
  </si>
  <si>
    <t>CM0011</t>
  </si>
  <si>
    <t>Escavação e carga mecânica mat 1ª categoria</t>
  </si>
  <si>
    <t>M3</t>
  </si>
  <si>
    <t xml:space="preserve"> 02. 01.003.</t>
  </si>
  <si>
    <t>C20001</t>
  </si>
  <si>
    <t>Escavação manual de cavas de fundação em material de 1ª categoria</t>
  </si>
  <si>
    <t xml:space="preserve"> 02. 01.006.</t>
  </si>
  <si>
    <t>C20006</t>
  </si>
  <si>
    <t>Reaterro compactado do terreno</t>
  </si>
  <si>
    <t xml:space="preserve"> 02. 01.007.</t>
  </si>
  <si>
    <t>CM0062</t>
  </si>
  <si>
    <t>Regularização e compactação manual fundo valas</t>
  </si>
  <si>
    <t xml:space="preserve"> 02. 01.050.</t>
  </si>
  <si>
    <t>CM0039</t>
  </si>
  <si>
    <t>Compactação de terreno a 100% do proctor normal</t>
  </si>
  <si>
    <t xml:space="preserve"> 02. 02.</t>
  </si>
  <si>
    <t>Sapata Corrida</t>
  </si>
  <si>
    <t xml:space="preserve"> 02. 02.020.</t>
  </si>
  <si>
    <t>C20146</t>
  </si>
  <si>
    <t>Concreto 25MPa lançado em sapata corrida de 60x15cm com aço de diâmetro 6.3</t>
  </si>
  <si>
    <t xml:space="preserve"> 02. 02.021.</t>
  </si>
  <si>
    <t>C20144</t>
  </si>
  <si>
    <t>Armação SC - sapata corrida 60x15 com aço Ø 6.3mm</t>
  </si>
  <si>
    <t xml:space="preserve"> 02. 03.</t>
  </si>
  <si>
    <t>Baldrame</t>
  </si>
  <si>
    <t xml:space="preserve"> 02. 03. 24.</t>
  </si>
  <si>
    <t>C20042</t>
  </si>
  <si>
    <t>Alvenaria em blocos de concreto 14x19x39cm com os alvéolos preenchidos com concreto fck=20,0MPa</t>
  </si>
  <si>
    <t xml:space="preserve"> 02. 03.057.</t>
  </si>
  <si>
    <t>C20147</t>
  </si>
  <si>
    <t>Fuste da sapata corrida - alvenaria em blocos de concreto 14x19x39 preenchidos com concreto de 20MPa</t>
  </si>
  <si>
    <t xml:space="preserve"> 02. 07.</t>
  </si>
  <si>
    <t>Lajão Estaqueado</t>
  </si>
  <si>
    <t xml:space="preserve"> 02. 07.001.</t>
  </si>
  <si>
    <t>C20073</t>
  </si>
  <si>
    <t>Forma para lajão</t>
  </si>
  <si>
    <t xml:space="preserve"> 02. 07.002.</t>
  </si>
  <si>
    <t>C20074</t>
  </si>
  <si>
    <t>Lona plástica</t>
  </si>
  <si>
    <t xml:space="preserve"> 02. 07.013.</t>
  </si>
  <si>
    <t>C20085</t>
  </si>
  <si>
    <t>Concreto fck=25,0MPa lançado em laje de piso</t>
  </si>
  <si>
    <t xml:space="preserve"> 02. 07.054.</t>
  </si>
  <si>
    <t>C20134</t>
  </si>
  <si>
    <t>Armação para fundações tipo radier, utilizando tela soldada Q396 - 2,45x6,0m</t>
  </si>
  <si>
    <t xml:space="preserve"> 02. 07.055.</t>
  </si>
  <si>
    <t>C20135</t>
  </si>
  <si>
    <t>Armação para fundações tipo radier, utilizando tela soldada Q785 - 2,45x6,0m</t>
  </si>
  <si>
    <t xml:space="preserve"> 02. 07.056.</t>
  </si>
  <si>
    <t>C20140</t>
  </si>
  <si>
    <t>Armação positiva de reforço e reforco de bordo para fundações tipo lajão estaqueado, utilizando aço com diâmetros 5.0, 6.3, 10.0, 12.5 e 16 - Padrão MG24</t>
  </si>
  <si>
    <t xml:space="preserve"> 02. 08.</t>
  </si>
  <si>
    <t>Blocos, Cintas e Vigas de Fundação</t>
  </si>
  <si>
    <t xml:space="preserve"> 02. 08.001.</t>
  </si>
  <si>
    <t>C20112</t>
  </si>
  <si>
    <t>Concreto fck=25,0MPa lançado em vigas fundação</t>
  </si>
  <si>
    <t xml:space="preserve"> 02. 08.002.</t>
  </si>
  <si>
    <t>C20138</t>
  </si>
  <si>
    <t>Armação do Bloco B1 60x60x55cm aço Ø8.0 e ligação com aço Ø12.5</t>
  </si>
  <si>
    <t xml:space="preserve"> 02. 09.</t>
  </si>
  <si>
    <t>Estaca Protendida</t>
  </si>
  <si>
    <t xml:space="preserve"> 02. 09.001.</t>
  </si>
  <si>
    <t>C20158</t>
  </si>
  <si>
    <t>Fornecimento e execução de serviço de cravação de estacas pré-fabricadas em estacas protendidas.</t>
  </si>
  <si>
    <t xml:space="preserve"> 02. 09.002.</t>
  </si>
  <si>
    <t>C20159</t>
  </si>
  <si>
    <t>Fornecimento e execução de serviço de cravação de estacas pré-fabricadas em estacas protendidas. Ø 34cm</t>
  </si>
  <si>
    <t xml:space="preserve">TOTAL ITEM:  02   </t>
  </si>
  <si>
    <t>Centro Comunitário - Radier Mola 100tf/m3 - MG-1-CC-5x5</t>
  </si>
  <si>
    <t>Locação da edificação</t>
  </si>
  <si>
    <t>C20003</t>
  </si>
  <si>
    <t>Apiloamento fundo cavas fundação</t>
  </si>
  <si>
    <t xml:space="preserve"> 02. 01.004.</t>
  </si>
  <si>
    <t>C20004</t>
  </si>
  <si>
    <t>Apiloamento do terreno</t>
  </si>
  <si>
    <t xml:space="preserve"> 02. 04.</t>
  </si>
  <si>
    <t>Laje Radier</t>
  </si>
  <si>
    <t xml:space="preserve"> 02. 04.001.</t>
  </si>
  <si>
    <t>Fôrma e desforma para laje radier</t>
  </si>
  <si>
    <t xml:space="preserve"> 02. 04.002.</t>
  </si>
  <si>
    <t xml:space="preserve"> 02. 04.013.</t>
  </si>
  <si>
    <t>Concreto 25,0MPa, lançado em laje radier</t>
  </si>
  <si>
    <t xml:space="preserve"> 02. 04.051.</t>
  </si>
  <si>
    <t>C20131</t>
  </si>
  <si>
    <t>Armação para fundações tipo radier, utilizando tela soldada Q246 - 2,45x6,0m</t>
  </si>
  <si>
    <t xml:space="preserve"> 02. 04.058.</t>
  </si>
  <si>
    <t>C20142</t>
  </si>
  <si>
    <t>Armação para viga de borda para passeio de fundação radier</t>
  </si>
  <si>
    <t>Pilar</t>
  </si>
  <si>
    <t xml:space="preserve"> 03. 01.010.</t>
  </si>
  <si>
    <t>C30070</t>
  </si>
  <si>
    <t>Pilar P1 19x19cm com concreto 20 MPa armado, conforme projeto</t>
  </si>
  <si>
    <t>Reforço</t>
  </si>
  <si>
    <t xml:space="preserve"> 05. 02.008.</t>
  </si>
  <si>
    <t>C50056</t>
  </si>
  <si>
    <t>Estrutura de aço para telhas cerâmicas para centro de convivência</t>
  </si>
  <si>
    <t xml:space="preserve"> 05. 03.</t>
  </si>
  <si>
    <t>Telhamento Cerâmico</t>
  </si>
  <si>
    <t xml:space="preserve"> 05. 03.003.</t>
  </si>
  <si>
    <t>C50007</t>
  </si>
  <si>
    <t>Cobertura com telha cerâmica tipo plan</t>
  </si>
  <si>
    <t xml:space="preserve"> 05. 03.006.</t>
  </si>
  <si>
    <t>C50010</t>
  </si>
  <si>
    <t>Cordão de arremate da última fiada da cobertura de telhas cerâmica</t>
  </si>
  <si>
    <t xml:space="preserve"> 05. 03.007.</t>
  </si>
  <si>
    <t>C50011</t>
  </si>
  <si>
    <t>Cumeeira para telha cerâmica</t>
  </si>
  <si>
    <t xml:space="preserve"> 07. 03.014.</t>
  </si>
  <si>
    <t>C70028</t>
  </si>
  <si>
    <t>Disjuntor bipolar 25A colocado em quadro distribuição</t>
  </si>
  <si>
    <t xml:space="preserve"> 07. 03.017.</t>
  </si>
  <si>
    <t>C70031</t>
  </si>
  <si>
    <t>Disjuntor bipolar 40A colocado em quadro distribuição</t>
  </si>
  <si>
    <t xml:space="preserve"> 07. 05.017.</t>
  </si>
  <si>
    <t>C70415</t>
  </si>
  <si>
    <t>Caixa ligação em PVC 4x4 para eletroduto flexível</t>
  </si>
  <si>
    <t xml:space="preserve"> 07. 05.018.</t>
  </si>
  <si>
    <t>C70416</t>
  </si>
  <si>
    <t>Caixa ligação em PVC 4x2 para eletroduto flexível</t>
  </si>
  <si>
    <t xml:space="preserve"> 07. 07.014.</t>
  </si>
  <si>
    <t>C70139</t>
  </si>
  <si>
    <t>Interruptor embutir 1 tecla simples, 10A-250V, 2x4 , sem placa</t>
  </si>
  <si>
    <t>Interruptor embutir 1 tecla simples, 10A-250V, 2x4 , com placa</t>
  </si>
  <si>
    <t xml:space="preserve"> 07. 07.033.</t>
  </si>
  <si>
    <t>C70158</t>
  </si>
  <si>
    <t>Interruptor embutir 1 tecla simples e 1 tomada 3 pólos universal, 10A-250V, 2x4 , com placa</t>
  </si>
  <si>
    <t xml:space="preserve"> 08. 01.001.</t>
  </si>
  <si>
    <t>C80618</t>
  </si>
  <si>
    <t>Padrão entrada água</t>
  </si>
  <si>
    <t xml:space="preserve"> 08. 03.</t>
  </si>
  <si>
    <t>Caixa d'Água</t>
  </si>
  <si>
    <t xml:space="preserve"> 08. 03.006.</t>
  </si>
  <si>
    <t>C85701</t>
  </si>
  <si>
    <t>Caixa d'água padrão MG-1-CC-5x5</t>
  </si>
  <si>
    <t xml:space="preserve"> 08. 04.006.</t>
  </si>
  <si>
    <t>C85702</t>
  </si>
  <si>
    <t>Distribuição interna água fria padrão MG-1-CC-5x5</t>
  </si>
  <si>
    <t xml:space="preserve"> 08. 06.006.</t>
  </si>
  <si>
    <t>C85703</t>
  </si>
  <si>
    <t>Distribuição interna de esgoto sanitário para padrão MG-1-CC-5x5</t>
  </si>
  <si>
    <t xml:space="preserve"> 08. 08.006.</t>
  </si>
  <si>
    <t>C85704</t>
  </si>
  <si>
    <t>Caixas esgoto sanitário padrão MG-1-CC-5x5</t>
  </si>
  <si>
    <t xml:space="preserve"> 08. 09.006.</t>
  </si>
  <si>
    <t>C80006</t>
  </si>
  <si>
    <t>Lavatório louça s/ coluna</t>
  </si>
  <si>
    <t xml:space="preserve"> 08. 09.028.</t>
  </si>
  <si>
    <t>C80029</t>
  </si>
  <si>
    <t>Torneira cromada para pia cozinha</t>
  </si>
  <si>
    <t>Válvula em PVC sem ladrão para lavatório Ø7/8"</t>
  </si>
  <si>
    <t xml:space="preserve"> 08. 09.095.</t>
  </si>
  <si>
    <t>C85736</t>
  </si>
  <si>
    <t>Bancada, base, pia com cuba inox e rodopia/rodobanca em granito andorinha para centro de convivência conforme projeto.</t>
  </si>
  <si>
    <t xml:space="preserve"> 08. 09.201.</t>
  </si>
  <si>
    <t>C81001</t>
  </si>
  <si>
    <t>Barra apoio em aluminio c/ pintura epóxi c:40 cm</t>
  </si>
  <si>
    <t xml:space="preserve"> 08. 09.204.</t>
  </si>
  <si>
    <t>C81004</t>
  </si>
  <si>
    <t>Barra apoio em aluminio c/ pintura epóxi c:70 cm</t>
  </si>
  <si>
    <t xml:space="preserve"> 08. 09.205.</t>
  </si>
  <si>
    <t>C81005</t>
  </si>
  <si>
    <t>Barra apoio em aluminio com pintura epóxi, comprimento 80,00cm</t>
  </si>
  <si>
    <t xml:space="preserve"> 10. 06.010.</t>
  </si>
  <si>
    <t>CA0503</t>
  </si>
  <si>
    <t>Porta de abrir em alumínio de 0,80x2,10 veneziana</t>
  </si>
  <si>
    <t xml:space="preserve"> 10. 06.057.</t>
  </si>
  <si>
    <t>CA0507</t>
  </si>
  <si>
    <t>Janela maxim ar alumínio com vidro fantasia 0,60 x 0,60m</t>
  </si>
  <si>
    <t>Revestimento cerâmico, mínimo 20x20cm, 5cm assentado com argamassa pré-fabricada cimento colante, juntas a prumo, inclusive rejunte</t>
  </si>
  <si>
    <t>Peitoril em ardósia polida com 2cm de espessura</t>
  </si>
  <si>
    <t xml:space="preserve"> 12. 02.004.</t>
  </si>
  <si>
    <t>CC0067</t>
  </si>
  <si>
    <t>Sóculo em concreto fck=25,0MPa para adequação da altura do vaso sanitário, largura 30,00cm, comprimento 50,00cm e altura 8,00cm</t>
  </si>
  <si>
    <t>Pintura Sobre Concreto</t>
  </si>
  <si>
    <t xml:space="preserve"> 14. 01.006.</t>
  </si>
  <si>
    <t xml:space="preserve"> 28.</t>
  </si>
  <si>
    <t>URBANIZAÇÃO E OBRAS COMPL</t>
  </si>
  <si>
    <t xml:space="preserve"> 28. 15.</t>
  </si>
  <si>
    <t>Churrasqueira</t>
  </si>
  <si>
    <t xml:space="preserve"> 28. 15.001.</t>
  </si>
  <si>
    <t>CO0046</t>
  </si>
  <si>
    <t>Fornecimento e assentamento de Churrasqueira pré-moldada L=0,75m e H=2,25m</t>
  </si>
  <si>
    <t xml:space="preserve">TOTAL ITEM:  28   </t>
  </si>
  <si>
    <t>Canteiro de Obras - 36 a 49 funcionários - MG-3-CO-50-66</t>
  </si>
  <si>
    <t xml:space="preserve"> 04. 06.</t>
  </si>
  <si>
    <t>Painéis de Vedação</t>
  </si>
  <si>
    <t xml:space="preserve"> 04. 06.001.</t>
  </si>
  <si>
    <t>C40061</t>
  </si>
  <si>
    <t>Painel de vedação em compensado de madeira 12mm com estrutura de madeira 6x6cm</t>
  </si>
  <si>
    <t>COBERTURA</t>
  </si>
  <si>
    <t xml:space="preserve"> 05. 01.</t>
  </si>
  <si>
    <t>Estruturas de Madeira</t>
  </si>
  <si>
    <t xml:space="preserve"> 05. 01.050.</t>
  </si>
  <si>
    <t>C51109</t>
  </si>
  <si>
    <t>Estrutura madeira para telhas onduladas fibrocimento para instalações provisórias</t>
  </si>
  <si>
    <t>Telhamento em Fibrocimento</t>
  </si>
  <si>
    <t xml:space="preserve"> 05. 04.003.</t>
  </si>
  <si>
    <t>C51002</t>
  </si>
  <si>
    <t>Cobertura com telha fibrocimento ondulada, espessura 6mm, comprimento 1,83m</t>
  </si>
  <si>
    <t>INSTALAÇÕES ELÉTRICAS, TELEF E ANTENA DE TV</t>
  </si>
  <si>
    <t xml:space="preserve"> 07. 01.004.</t>
  </si>
  <si>
    <t>C70004</t>
  </si>
  <si>
    <t>Ramal ligação elétrico interno aéreo, 1 linha, exceto fiação</t>
  </si>
  <si>
    <t xml:space="preserve"> 07. 01.051.</t>
  </si>
  <si>
    <t>C70224</t>
  </si>
  <si>
    <t>Padrão entrada energia elétrica aéreo, trifásico, com disjuntor 90A, 7m padrão CEMIG com reaproveitamento de 5 vezes</t>
  </si>
  <si>
    <t xml:space="preserve"> 07. 02.001.</t>
  </si>
  <si>
    <t>C70007</t>
  </si>
  <si>
    <t>Quadro distribuição energia elétrica em chapa aço, para 8 circuitos sem barramento</t>
  </si>
  <si>
    <t>Disjuntor monopolar 16A colocado em quadro distribuição</t>
  </si>
  <si>
    <t xml:space="preserve"> 07. 03.015.</t>
  </si>
  <si>
    <t>C70030</t>
  </si>
  <si>
    <t>Disjuntor bipolar 32A colocado em quadro distribuição</t>
  </si>
  <si>
    <t xml:space="preserve"> 07. 03.040.</t>
  </si>
  <si>
    <t>C70390</t>
  </si>
  <si>
    <t>Disjuntor diferencial bipolar 32A colocado em quadro distribuição</t>
  </si>
  <si>
    <t>Fios e Conectores</t>
  </si>
  <si>
    <t xml:space="preserve"> 07. 06.001.</t>
  </si>
  <si>
    <t>C70082</t>
  </si>
  <si>
    <t>Fio isolado PVC seção 1,5mm² 750V 70°C inclusive roldana de fixação</t>
  </si>
  <si>
    <t>Fio isolado PVC seção 2,5mm² 750V 70°C inclusive roldana de fixação</t>
  </si>
  <si>
    <t xml:space="preserve"> 07. 06.003.</t>
  </si>
  <si>
    <t>C70084</t>
  </si>
  <si>
    <t>Fio isolado PVC seção 4mm² 750V 70°C</t>
  </si>
  <si>
    <t xml:space="preserve"> 07. 06.010.</t>
  </si>
  <si>
    <t>Cabo isolado em PVC seção 16mm² 750V 70°C - reaproveitamento de 5 vezes</t>
  </si>
  <si>
    <t xml:space="preserve"> 07. 06.012.</t>
  </si>
  <si>
    <t>C70091</t>
  </si>
  <si>
    <t>Cabo isolado em PVC seção 25mm² 750V 70°C</t>
  </si>
  <si>
    <t>Tomada de sobrepor 3 pólos, 20A-250V</t>
  </si>
  <si>
    <t>Interruptor de sobrepor 1 tecla simples, 10A-250V</t>
  </si>
  <si>
    <t xml:space="preserve"> 07. 08.001.</t>
  </si>
  <si>
    <t>C70186</t>
  </si>
  <si>
    <t>Boquilha (receptáculo)</t>
  </si>
  <si>
    <t xml:space="preserve"> 08. 03.050.</t>
  </si>
  <si>
    <t>C85658</t>
  </si>
  <si>
    <t>Caixa d'água para instalações provisórias</t>
  </si>
  <si>
    <t xml:space="preserve"> 08. 03.051.</t>
  </si>
  <si>
    <t>C51108</t>
  </si>
  <si>
    <t>Estrutura em madeira para torre de reservatório de água</t>
  </si>
  <si>
    <t xml:space="preserve"> 08. 04.054.</t>
  </si>
  <si>
    <t>C85707</t>
  </si>
  <si>
    <t>Distribuição de água fria para instalações provisórias MG-3-CO-50-66</t>
  </si>
  <si>
    <t xml:space="preserve"> 08. 06.053.</t>
  </si>
  <si>
    <t>C85708</t>
  </si>
  <si>
    <t>Distribuição de esgoto sanitário para instalações provisórias MG-3-CO-50-66</t>
  </si>
  <si>
    <t xml:space="preserve"> 08. 08.050.</t>
  </si>
  <si>
    <t>C80663</t>
  </si>
  <si>
    <t>Caixa de inspeção pré-moldada, diâmetro interno 40cm, diâmetro externo 47cm e altura interna 50cm</t>
  </si>
  <si>
    <t xml:space="preserve"> 08. 08.060.</t>
  </si>
  <si>
    <t>C80592</t>
  </si>
  <si>
    <t>Caixa de gordura pré-moldada, diâmetro interno 30cm, diâmetro externo 37cm e altura interna 30cm</t>
  </si>
  <si>
    <t xml:space="preserve"> 08. 08.090.</t>
  </si>
  <si>
    <t>CV0001</t>
  </si>
  <si>
    <t>Fossa para modulo sanitário unifamiliar Ø=0,80m prof 3,00m</t>
  </si>
  <si>
    <t xml:space="preserve"> 08. 09.001.</t>
  </si>
  <si>
    <t>C80625</t>
  </si>
  <si>
    <t>Vaso sanitário simples louça</t>
  </si>
  <si>
    <t xml:space="preserve"> 08. 09.002.</t>
  </si>
  <si>
    <t>C85662</t>
  </si>
  <si>
    <t>Caixa de descarga de sobrepor de plástico</t>
  </si>
  <si>
    <t>Lavatório louça sem coluna</t>
  </si>
  <si>
    <t xml:space="preserve"> 08. 09.023.</t>
  </si>
  <si>
    <t>C80024</t>
  </si>
  <si>
    <t>Torneira plástica para lavatório</t>
  </si>
  <si>
    <t xml:space="preserve"> 08. 09.024.</t>
  </si>
  <si>
    <t>C80025</t>
  </si>
  <si>
    <t>Torneira plástica para pia cozinha</t>
  </si>
  <si>
    <t>Válvula PVC sem ladrão lavatório Ø7/8"</t>
  </si>
  <si>
    <t xml:space="preserve"> 08. 09.032.</t>
  </si>
  <si>
    <t>C80034</t>
  </si>
  <si>
    <t>Válvula em PVC para pia cozinha Ø 7/8</t>
  </si>
  <si>
    <t xml:space="preserve"> 08. 09.050.</t>
  </si>
  <si>
    <t>C85660</t>
  </si>
  <si>
    <t>Mictório em louça</t>
  </si>
  <si>
    <t xml:space="preserve"> 08. 09.060.</t>
  </si>
  <si>
    <t>C85663</t>
  </si>
  <si>
    <t>Bebedouro de pressão para 40 p/h com reaproveitamento de 5 vezes</t>
  </si>
  <si>
    <t xml:space="preserve"> 08. 09.090.</t>
  </si>
  <si>
    <t>C85664</t>
  </si>
  <si>
    <t>Pia em mármore sintético 140x50cm</t>
  </si>
  <si>
    <t xml:space="preserve"> 10. 01.</t>
  </si>
  <si>
    <t>Ferragens</t>
  </si>
  <si>
    <t xml:space="preserve"> 10. 01.001.</t>
  </si>
  <si>
    <t>CA0001</t>
  </si>
  <si>
    <t>Dobradiça ferro largura 2 1/2" e altura 3</t>
  </si>
  <si>
    <t xml:space="preserve"> 10. 50.</t>
  </si>
  <si>
    <t>Abertura de Passagens e Iluminação</t>
  </si>
  <si>
    <t xml:space="preserve"> 10. 50.001.</t>
  </si>
  <si>
    <t>CA0117</t>
  </si>
  <si>
    <t>Abertura de vãos e passagens em divisórias de compensado</t>
  </si>
  <si>
    <t>Lastros</t>
  </si>
  <si>
    <t xml:space="preserve"> 12. 01.001.</t>
  </si>
  <si>
    <t>CC0001</t>
  </si>
  <si>
    <t>Lastro impermeabilizante em concreto fck=10,0MPa, espessura 4cm</t>
  </si>
  <si>
    <t xml:space="preserve"> 12. 03.002.</t>
  </si>
  <si>
    <t>CC0069</t>
  </si>
  <si>
    <t>Piso cimentado natado com argamassa de cimento e areia traço 1:4</t>
  </si>
  <si>
    <t xml:space="preserve"> 12. 03.003.</t>
  </si>
  <si>
    <t>CC0070</t>
  </si>
  <si>
    <t>Acabamento desempenado manual da superfície final de pisos de concreto</t>
  </si>
  <si>
    <t xml:space="preserve"> 15. 05.</t>
  </si>
  <si>
    <t>Equipamentos para Instalações Provisórias</t>
  </si>
  <si>
    <t xml:space="preserve"> 15. 05.001.</t>
  </si>
  <si>
    <t>C90006</t>
  </si>
  <si>
    <t>Fogareiro 1,00x2,30m</t>
  </si>
  <si>
    <t xml:space="preserve"> 15. 10.003.</t>
  </si>
  <si>
    <t>CL0043</t>
  </si>
  <si>
    <t>Controle tecnológico (ensaios de materias de obra) / Gestão de Resíduos / Qualidade</t>
  </si>
  <si>
    <t xml:space="preserve"> 15. 10.007.</t>
  </si>
  <si>
    <t>CL0047</t>
  </si>
  <si>
    <t>Ligações provisórias</t>
  </si>
  <si>
    <t xml:space="preserve"> 15. 10.009.</t>
  </si>
  <si>
    <t>Manutenção de canteiro / consumo</t>
  </si>
  <si>
    <t xml:space="preserve"> 15. 10.010.</t>
  </si>
  <si>
    <t>Transporte de máquinas e equipamentos</t>
  </si>
  <si>
    <t xml:space="preserve"> 15. 10.011.</t>
  </si>
  <si>
    <t>Gestão de resíduos / qualidade</t>
  </si>
  <si>
    <t xml:space="preserve"> 15. 10.012.</t>
  </si>
  <si>
    <t>Administração local</t>
  </si>
  <si>
    <t xml:space="preserve"> 20.</t>
  </si>
  <si>
    <t>EQUIPAMENTOS E MOBILIÁRIO</t>
  </si>
  <si>
    <t xml:space="preserve"> 20. 50.</t>
  </si>
  <si>
    <t>Móveis Para Instalação Provisória</t>
  </si>
  <si>
    <t xml:space="preserve"> 20. 50.001.</t>
  </si>
  <si>
    <t>CZ0005</t>
  </si>
  <si>
    <t>Bancos para instalação provisório em madeira de 3a</t>
  </si>
  <si>
    <t xml:space="preserve"> 20. 50.002.</t>
  </si>
  <si>
    <t>CZ0006</t>
  </si>
  <si>
    <t>Mesa para instalações provisórias em madeira de 3a</t>
  </si>
  <si>
    <t xml:space="preserve"> 20. 50.004.</t>
  </si>
  <si>
    <t>C85697</t>
  </si>
  <si>
    <t>Armário metálico 8 portas, altura 2,40m, largura 1,20m, profundidade 0,40m com prateleira - reaproveitamento de 5 vezes</t>
  </si>
  <si>
    <t xml:space="preserve">TOTAL ITEM:  20   </t>
  </si>
  <si>
    <t>Terraplanagem e Obras Complementares</t>
  </si>
  <si>
    <t xml:space="preserve"> 21.</t>
  </si>
  <si>
    <t>SERVIÇOS PRELIMINARES</t>
  </si>
  <si>
    <t xml:space="preserve"> 21. 04.</t>
  </si>
  <si>
    <t>Placas de Obra</t>
  </si>
  <si>
    <t xml:space="preserve"> 21. 04.005.</t>
  </si>
  <si>
    <t>CL0032</t>
  </si>
  <si>
    <t>Fornecimento e assentamento de placa de obra 4,00x2,00m</t>
  </si>
  <si>
    <t xml:space="preserve"> 21. 04.006.</t>
  </si>
  <si>
    <t>CL0033</t>
  </si>
  <si>
    <t>Fornecimento e assentamento de placa de obra 4,50x3,50m</t>
  </si>
  <si>
    <t xml:space="preserve">TOTAL ITEM:  21   </t>
  </si>
  <si>
    <t xml:space="preserve"> 22.</t>
  </si>
  <si>
    <t>TERRAPLENAGEM E TRABALHOS EM TERRA</t>
  </si>
  <si>
    <t xml:space="preserve"> 22. 01.</t>
  </si>
  <si>
    <t>Desmatamento, Destocamento e Limpeza do Terreno</t>
  </si>
  <si>
    <t xml:space="preserve"> 22. 01.001.</t>
  </si>
  <si>
    <t>CM0001</t>
  </si>
  <si>
    <t>Capina limpeza manual do terreno</t>
  </si>
  <si>
    <t xml:space="preserve"> 22. 01.002.</t>
  </si>
  <si>
    <t>CM0002</t>
  </si>
  <si>
    <t>Roçada mecanizada do terreno</t>
  </si>
  <si>
    <t xml:space="preserve"> 22. 01.003.</t>
  </si>
  <si>
    <t>CM0003</t>
  </si>
  <si>
    <t>Limpeza do terreno</t>
  </si>
  <si>
    <t xml:space="preserve"> 22. 01.004.</t>
  </si>
  <si>
    <t>CM0004</t>
  </si>
  <si>
    <t>Desmatamento destoca limpeza do terreno</t>
  </si>
  <si>
    <t xml:space="preserve"> 22. 01.005.</t>
  </si>
  <si>
    <t>CM0005</t>
  </si>
  <si>
    <t>Desmatamento, destoca e limpeza de árvores até 0,15m de diâmetro</t>
  </si>
  <si>
    <t xml:space="preserve"> 22. 01.006.</t>
  </si>
  <si>
    <t>CM0006</t>
  </si>
  <si>
    <t>Desmatamento, destoca e limpeza de árvores com diâmetro de 0,15m a 0,30m</t>
  </si>
  <si>
    <t xml:space="preserve"> 22. 02.</t>
  </si>
  <si>
    <t>Escavação Manual de Solos</t>
  </si>
  <si>
    <t xml:space="preserve"> 22. 02.001.</t>
  </si>
  <si>
    <t>CM0007</t>
  </si>
  <si>
    <t>Escavação manual solos em material 1ª categoria</t>
  </si>
  <si>
    <t xml:space="preserve"> 22. 02.002.</t>
  </si>
  <si>
    <t>CM0008</t>
  </si>
  <si>
    <t>Escavação manual solos em material 2ª categoria</t>
  </si>
  <si>
    <t xml:space="preserve"> 22. 03.</t>
  </si>
  <si>
    <t>Escavação Mecânica de Solos, Inclusive Transporte até 50m</t>
  </si>
  <si>
    <t xml:space="preserve"> 22. 03.001.</t>
  </si>
  <si>
    <t>CM0009</t>
  </si>
  <si>
    <t>Escavação material 1ª categoria, inclusive transporte até 50,00m</t>
  </si>
  <si>
    <t xml:space="preserve"> 22. 03.002.</t>
  </si>
  <si>
    <t>CM0010</t>
  </si>
  <si>
    <t>Escavação material 2ª categoria, inclusive transporte até 50,00m</t>
  </si>
  <si>
    <t xml:space="preserve"> 22. 04.</t>
  </si>
  <si>
    <t>Escavação e Carga Mecânica de Solos</t>
  </si>
  <si>
    <t xml:space="preserve"> 22. 04.001.</t>
  </si>
  <si>
    <t>Escavação e carga mecânica de material de 1ª categoria</t>
  </si>
  <si>
    <t xml:space="preserve"> 22. 04.002.</t>
  </si>
  <si>
    <t>CM0012</t>
  </si>
  <si>
    <t>Escavação e carga mecânica de material de 2ª categoria</t>
  </si>
  <si>
    <t xml:space="preserve"> 22. 04.003.</t>
  </si>
  <si>
    <t>CM0113</t>
  </si>
  <si>
    <t>Escavação e carga mecânica de material de 3ª categoria a fogo</t>
  </si>
  <si>
    <t xml:space="preserve"> 22. 06.</t>
  </si>
  <si>
    <t>Compactação de Aterros</t>
  </si>
  <si>
    <t xml:space="preserve"> 22. 06.001.</t>
  </si>
  <si>
    <t>CM0037</t>
  </si>
  <si>
    <t>Compactação manual aterros</t>
  </si>
  <si>
    <t xml:space="preserve"> 22. 06.002.</t>
  </si>
  <si>
    <t>CM0038</t>
  </si>
  <si>
    <t>Compactação aterros a 95% do proctor normal com rolo autopropelido</t>
  </si>
  <si>
    <t xml:space="preserve"> 22. 06.003.</t>
  </si>
  <si>
    <t>Compactação de aterros a 100% do proctor normal com rolo autopropelido</t>
  </si>
  <si>
    <t xml:space="preserve"> 22. 06.004.</t>
  </si>
  <si>
    <t>CM0110</t>
  </si>
  <si>
    <t>Compactação de aterros com placa vibratória</t>
  </si>
  <si>
    <t xml:space="preserve"> 22. 14.</t>
  </si>
  <si>
    <t>Carga de Materia de Qualquer Natureza Sobre Caminhão</t>
  </si>
  <si>
    <t xml:space="preserve"> 22. 14.001.</t>
  </si>
  <si>
    <t>CM0066</t>
  </si>
  <si>
    <t>Carga mecânica material qualquer natureza sobre caminhão</t>
  </si>
  <si>
    <t xml:space="preserve"> 22. 14.002.</t>
  </si>
  <si>
    <t>CM0067</t>
  </si>
  <si>
    <t>Carga manual material qualquer natureza sobre caminhão</t>
  </si>
  <si>
    <t xml:space="preserve"> 22. 15.</t>
  </si>
  <si>
    <t>Transporte de Material de Qualquer Natureza Sobre Caminhão</t>
  </si>
  <si>
    <t xml:space="preserve"> 22. 15.001.</t>
  </si>
  <si>
    <t>CM0068</t>
  </si>
  <si>
    <t>Transporte de material de qualquer natureza sobre caminhão, DMT&lt;=1km</t>
  </si>
  <si>
    <t xml:space="preserve"> 22. 15.002.</t>
  </si>
  <si>
    <t>CM0069</t>
  </si>
  <si>
    <t>Transporte de material de qualquer natureza sobre caminhão, 1km&lt;DMT&lt;=2km</t>
  </si>
  <si>
    <t xml:space="preserve"> 22. 15.003.</t>
  </si>
  <si>
    <t>CM0070</t>
  </si>
  <si>
    <t>Transporte de material de qualquer natureza sobre caminhão, 2km&lt;DMT&lt;=5km</t>
  </si>
  <si>
    <t>M3xKM</t>
  </si>
  <si>
    <t xml:space="preserve"> 22. 15.004.</t>
  </si>
  <si>
    <t>CM0071</t>
  </si>
  <si>
    <t>Transporte de material de qualquer natureza sobre caminhão, DMT&gt;5km</t>
  </si>
  <si>
    <t xml:space="preserve"> 22. 17.</t>
  </si>
  <si>
    <t>Carga e Transporte de Material de Qualquer Natureza sobre Carrinho de Mão</t>
  </si>
  <si>
    <t xml:space="preserve"> 22. 17.001.</t>
  </si>
  <si>
    <t>CM0073</t>
  </si>
  <si>
    <t>Carga e transporte material qualquer natureza sobre carrinho mão, DMT=10m</t>
  </si>
  <si>
    <t xml:space="preserve"> 22. 17.002.</t>
  </si>
  <si>
    <t>CM0074</t>
  </si>
  <si>
    <t>Carga e transporte material qualquer natureza sobre carrinho mão, DMT=20m</t>
  </si>
  <si>
    <t xml:space="preserve"> 22. 17.003.</t>
  </si>
  <si>
    <t>CM0075</t>
  </si>
  <si>
    <t>Carga e transporte material qualquer natureza sobre carrinho mão, DMT=30m</t>
  </si>
  <si>
    <t xml:space="preserve"> 22. 17.004.</t>
  </si>
  <si>
    <t>CM0076</t>
  </si>
  <si>
    <t>Carga e transporte material qualquer natureza sobre carrinho mão, DMT=40m</t>
  </si>
  <si>
    <t xml:space="preserve"> 22. 17.005.</t>
  </si>
  <si>
    <t>CM0077</t>
  </si>
  <si>
    <t>Carga e transporte material qualquer natureza sobre carrinho mão, DMT=50m</t>
  </si>
  <si>
    <t xml:space="preserve">TOTAL ITEM:  22   </t>
  </si>
  <si>
    <t xml:space="preserve"> 27.</t>
  </si>
  <si>
    <t>CONTENÇÕES</t>
  </si>
  <si>
    <t xml:space="preserve"> 27. 01.</t>
  </si>
  <si>
    <t>Muro de Arrimo Tipo   A</t>
  </si>
  <si>
    <t xml:space="preserve"> 27. 01.001.</t>
  </si>
  <si>
    <t>CN0001</t>
  </si>
  <si>
    <t>Muro arrimo tipo A H=0,50m</t>
  </si>
  <si>
    <t xml:space="preserve"> 27. 01.002.</t>
  </si>
  <si>
    <t>CN0002</t>
  </si>
  <si>
    <t>Muro arrimo tipo A H=1,00m</t>
  </si>
  <si>
    <t xml:space="preserve"> 27. 01.003.</t>
  </si>
  <si>
    <t>CN0003</t>
  </si>
  <si>
    <t>Muro arrimo tipo A H=1,50m</t>
  </si>
  <si>
    <t xml:space="preserve"> 27. 01.004.</t>
  </si>
  <si>
    <t>CN0004</t>
  </si>
  <si>
    <t>Muro arrimo tipo A H=2,00m</t>
  </si>
  <si>
    <t xml:space="preserve"> 27. 01.005.</t>
  </si>
  <si>
    <t>CN0005</t>
  </si>
  <si>
    <t>Muro arrimo tipo A H=2,50m</t>
  </si>
  <si>
    <t xml:space="preserve"> 27. 01.006.</t>
  </si>
  <si>
    <t>CN0006</t>
  </si>
  <si>
    <t>Muro arrimo tipo A H=3,00m</t>
  </si>
  <si>
    <t xml:space="preserve"> 27. 01.007.</t>
  </si>
  <si>
    <t>CN0007</t>
  </si>
  <si>
    <t>Muro arrimo tipo A H=3,50m</t>
  </si>
  <si>
    <t xml:space="preserve"> 27. 01.008.</t>
  </si>
  <si>
    <t>CN0008</t>
  </si>
  <si>
    <t>Muro arrimo tipo A H=4,00m</t>
  </si>
  <si>
    <t xml:space="preserve"> 27. 01.009.</t>
  </si>
  <si>
    <t>CN0009</t>
  </si>
  <si>
    <t>Muro arrimo tipo A H=4,50m</t>
  </si>
  <si>
    <t xml:space="preserve"> 27. 01.010.</t>
  </si>
  <si>
    <t>CN0010</t>
  </si>
  <si>
    <t>Muro arrimo tipo A H=5,00m</t>
  </si>
  <si>
    <t xml:space="preserve"> 27. 02.</t>
  </si>
  <si>
    <t>Muro de Arrimo Tipo B</t>
  </si>
  <si>
    <t xml:space="preserve"> 27. 02.003.</t>
  </si>
  <si>
    <t>CN0013</t>
  </si>
  <si>
    <t>Muro arrimo tipo   B   com H=1,50m</t>
  </si>
  <si>
    <t xml:space="preserve"> 27. 03.</t>
  </si>
  <si>
    <t>Muro Divisório Apoiado em Muro de Arrimo</t>
  </si>
  <si>
    <t xml:space="preserve"> 27. 03.001.</t>
  </si>
  <si>
    <t>CN0021</t>
  </si>
  <si>
    <t>Muro divisório, h=1,00m, apoiado em muro de arrimo com altura entre h=0,20m e h=1,00m</t>
  </si>
  <si>
    <t xml:space="preserve"> 27. 03.002.</t>
  </si>
  <si>
    <t>CN0022</t>
  </si>
  <si>
    <t>Muro divisório, h=1,00m, apoiado em muro de arrimo com altura entre h=1,00m e h=1,50m</t>
  </si>
  <si>
    <t xml:space="preserve"> 27. 04.</t>
  </si>
  <si>
    <t>Muro de Arrimo Tipo A com Talude Adjacente</t>
  </si>
  <si>
    <t xml:space="preserve"> 27. 04.001.</t>
  </si>
  <si>
    <t>CN0062</t>
  </si>
  <si>
    <t>Muro arrimo tipo A com H=0,50m  e talude adjascente máximo de 33°</t>
  </si>
  <si>
    <t xml:space="preserve"> 27. 04.002.</t>
  </si>
  <si>
    <t>CN0064</t>
  </si>
  <si>
    <t>Muro arrimo tipo A com H=1,00m  e talude adjascente máximo de 33°</t>
  </si>
  <si>
    <t xml:space="preserve"> 27. 04.003.</t>
  </si>
  <si>
    <t>CN0066</t>
  </si>
  <si>
    <t>Muro arrimo tipo A com H=1,50m  e talude adjascente máximo de 33°</t>
  </si>
  <si>
    <t xml:space="preserve"> 27. 04.004.</t>
  </si>
  <si>
    <t>CN0068</t>
  </si>
  <si>
    <t>Muro arrimo tipo A com H=2,00m  e talude adjascente máximo de 33°</t>
  </si>
  <si>
    <t xml:space="preserve"> 27. 04.005.</t>
  </si>
  <si>
    <t>CN0070</t>
  </si>
  <si>
    <t>Muro arrimo tipo A com H=2,50m  e talude adjascente máximo de 33°</t>
  </si>
  <si>
    <t xml:space="preserve"> 27. 04.006.</t>
  </si>
  <si>
    <t>CN0072</t>
  </si>
  <si>
    <t>Muro arrimo tipo A com H=3,00m  e talude adjascente máximo de 33°</t>
  </si>
  <si>
    <t xml:space="preserve"> 27. 04.011.</t>
  </si>
  <si>
    <t>CN0063</t>
  </si>
  <si>
    <t>Muro arrimo tipo A com H=0,50m  e talude adjascente máximo de 45°</t>
  </si>
  <si>
    <t xml:space="preserve"> 27. 04.012.</t>
  </si>
  <si>
    <t>CN0065</t>
  </si>
  <si>
    <t>Muro arrimo tipo A com H=1,00m  e talude adjascente máximo de 45°</t>
  </si>
  <si>
    <t xml:space="preserve"> 27. 04.013.</t>
  </si>
  <si>
    <t>CN0067</t>
  </si>
  <si>
    <t>Muro arrimo tipo A com H=1,50m  e talude adjascente máximo de 45°</t>
  </si>
  <si>
    <t xml:space="preserve"> 27. 04.014.</t>
  </si>
  <si>
    <t>CN0069</t>
  </si>
  <si>
    <t>Muro arrimo tipo A com H=2,00m  e talude adjascente máximo de 45°</t>
  </si>
  <si>
    <t xml:space="preserve"> 27. 04.015.</t>
  </si>
  <si>
    <t>CN0071</t>
  </si>
  <si>
    <t>Muro arrimo tipo A com H=2,50m  e talude adjascente máximo de 45°</t>
  </si>
  <si>
    <t xml:space="preserve"> 27. 04.016.</t>
  </si>
  <si>
    <t>CN0073</t>
  </si>
  <si>
    <t>Muro arrimo tipo A com H=3,00m  e talude adjascente máximo de 45°</t>
  </si>
  <si>
    <t xml:space="preserve"> 27. 05.</t>
  </si>
  <si>
    <t>Muro de Arrimo Tipo B com Talude Adjacente</t>
  </si>
  <si>
    <t xml:space="preserve"> 27. 05.001.</t>
  </si>
  <si>
    <t>CN0075</t>
  </si>
  <si>
    <t>Muro arrimo tipo B com H=0,50m  e talude adjascente máximo de 33°</t>
  </si>
  <si>
    <t xml:space="preserve"> 27. 05.002.</t>
  </si>
  <si>
    <t>CN0076</t>
  </si>
  <si>
    <t>Muro arrimo tipo B com H=1,00m  e talude adjascente máximo de 33°</t>
  </si>
  <si>
    <t xml:space="preserve"> 27. 05.003.</t>
  </si>
  <si>
    <t>CN0077</t>
  </si>
  <si>
    <t>Muro arrimo tipo B com H=1,50m  e talude adjascente máximo de 33°</t>
  </si>
  <si>
    <t xml:space="preserve"> 27. 05.004.</t>
  </si>
  <si>
    <t>CN0078</t>
  </si>
  <si>
    <t>Muro arrimo tipo B com H=2,00m  e talude adjascente máximo de 33°</t>
  </si>
  <si>
    <t xml:space="preserve"> 27. 05.005.</t>
  </si>
  <si>
    <t>CN0079</t>
  </si>
  <si>
    <t>Muro arrimo tipo B com H=2,50m  e talude adjascente máximo de 33°</t>
  </si>
  <si>
    <t xml:space="preserve"> 27. 05.006.</t>
  </si>
  <si>
    <t>CN0080</t>
  </si>
  <si>
    <t>Muro arrimo tipo B com H=3,00m  e talude adjascente máximo de 33°</t>
  </si>
  <si>
    <t xml:space="preserve"> 27. 05.011.</t>
  </si>
  <si>
    <t>CN0081</t>
  </si>
  <si>
    <t>Muro arrimo tipo B com H=0,50m  e talude adjascente máximo de 45°</t>
  </si>
  <si>
    <t xml:space="preserve"> 27. 05.012.</t>
  </si>
  <si>
    <t>CN0082</t>
  </si>
  <si>
    <t>Muro arrimo tipo B com H=1,00m  e talude adjascente máximo de 45°</t>
  </si>
  <si>
    <t xml:space="preserve"> 27. 05.013.</t>
  </si>
  <si>
    <t>CN0083</t>
  </si>
  <si>
    <t>Muro arrimo tipo B com H=1,50m  e talude adjascente máximo de 45°</t>
  </si>
  <si>
    <t xml:space="preserve"> 27. 05.014.</t>
  </si>
  <si>
    <t>CN0084</t>
  </si>
  <si>
    <t>Muro arrimo tipo B com H=2,00m  e talude adjascente máximo de 45°</t>
  </si>
  <si>
    <t xml:space="preserve"> 27. 05.015.</t>
  </si>
  <si>
    <t>CN0085</t>
  </si>
  <si>
    <t>Muro arrimo tipo B com H=2,50m  e talude adjascente máximo de 45°</t>
  </si>
  <si>
    <t xml:space="preserve"> 27. 05.016.</t>
  </si>
  <si>
    <t>CN0086</t>
  </si>
  <si>
    <t>Muro arrimo tipo B com H=3,00m  e talude adjascente máximo de 45°</t>
  </si>
  <si>
    <t xml:space="preserve">TOTAL ITEM:  27   </t>
  </si>
  <si>
    <t>OBRAS COMPLEMENTARES</t>
  </si>
  <si>
    <t xml:space="preserve"> 28. 01.</t>
  </si>
  <si>
    <t>Meio-Fio Pré-moldado Tipo A</t>
  </si>
  <si>
    <t xml:space="preserve"> 28. 01.001.</t>
  </si>
  <si>
    <t>CN0050</t>
  </si>
  <si>
    <t>Fornecimento e assentamento meio-fio pré-moldado concreto tipo A, padrão SUDECAP</t>
  </si>
  <si>
    <t xml:space="preserve"> 28. 01.004.</t>
  </si>
  <si>
    <t>CP0004</t>
  </si>
  <si>
    <t>Execução de sarjeta em concreto de 20 Mpa</t>
  </si>
  <si>
    <t xml:space="preserve"> 28. 02.</t>
  </si>
  <si>
    <t>Passeios</t>
  </si>
  <si>
    <t xml:space="preserve"> 28. 02.001.</t>
  </si>
  <si>
    <t>CO0004</t>
  </si>
  <si>
    <t>Passeio em concreto fck=15,0MPa, espessura 6,00cm com acabamento desempenado da superfície</t>
  </si>
  <si>
    <t xml:space="preserve"> 28. 02.003.</t>
  </si>
  <si>
    <t>CO0049</t>
  </si>
  <si>
    <t>Piso tátil direcional 25x25cm vermelho em concreto</t>
  </si>
  <si>
    <t xml:space="preserve"> 28. 02.006.</t>
  </si>
  <si>
    <t>CO0052</t>
  </si>
  <si>
    <t>Piso tátil alerta 25x25cm vermelho em concreto</t>
  </si>
  <si>
    <t xml:space="preserve"> 28. 03.</t>
  </si>
  <si>
    <t>Muros e Proteções</t>
  </si>
  <si>
    <t xml:space="preserve"> 28. 03.001.</t>
  </si>
  <si>
    <t>CN0061</t>
  </si>
  <si>
    <t>Muro de proteção para unidades habitacionais e/ou condomínios em blocos de concreto aparente e altura de 2m estrutura no bloco</t>
  </si>
  <si>
    <t xml:space="preserve"> 28. 03.050.</t>
  </si>
  <si>
    <t>CA0500</t>
  </si>
  <si>
    <t>Cerca em tela soldada galvanizada, malha 5x10, h=2m, postes a cada 2,5m revestida em PVC na cor verde</t>
  </si>
  <si>
    <t xml:space="preserve"> 28. 05.</t>
  </si>
  <si>
    <t>Escada de Acesso ao Lote</t>
  </si>
  <si>
    <t xml:space="preserve"> 28. 05.001.</t>
  </si>
  <si>
    <t>CO0011</t>
  </si>
  <si>
    <t>Escada acesso aos lotes conforme projeto</t>
  </si>
  <si>
    <t xml:space="preserve"> 28. 06.</t>
  </si>
  <si>
    <t>Cobertura Vegetal</t>
  </si>
  <si>
    <t xml:space="preserve"> 28. 06.001.</t>
  </si>
  <si>
    <t>CO0027</t>
  </si>
  <si>
    <t>Fornecimento e plantio de grama Batatais em placas</t>
  </si>
  <si>
    <t xml:space="preserve"> 28. 06.003.</t>
  </si>
  <si>
    <t>CO0030</t>
  </si>
  <si>
    <t>Fornecimento e plantio grama Esmeraldas em placas</t>
  </si>
  <si>
    <t xml:space="preserve"> 28. 07.</t>
  </si>
  <si>
    <t>Árvore Ornamental</t>
  </si>
  <si>
    <t xml:space="preserve"> 28. 07.001.</t>
  </si>
  <si>
    <t>CO0028</t>
  </si>
  <si>
    <t>Fornecimento e plantio árvore ornamental com altura mínima 1,50m</t>
  </si>
  <si>
    <t xml:space="preserve"> 28. 08.</t>
  </si>
  <si>
    <t>Pedestal de Inauguração</t>
  </si>
  <si>
    <t xml:space="preserve"> 28. 08.001.</t>
  </si>
  <si>
    <t>CO0019</t>
  </si>
  <si>
    <t>Pedestal para inauguração de obra conforme projeto, exclusive placa</t>
  </si>
  <si>
    <t xml:space="preserve"> 28. 08.002.</t>
  </si>
  <si>
    <t>CO0020</t>
  </si>
  <si>
    <t>Fornecimento e colocação de placa de aço inoxidável 50x70cm para inauguração de obra</t>
  </si>
  <si>
    <t xml:space="preserve"> 28. 09.</t>
  </si>
  <si>
    <t>Portões</t>
  </si>
  <si>
    <t xml:space="preserve"> 28. 09.001.</t>
  </si>
  <si>
    <t>CA0133</t>
  </si>
  <si>
    <t>Fornecimento e instalação de portão de correr para garagem, em metalon, chapa 18, L=3,0 m e H=1,80 m, inclusive fechadura e pintura</t>
  </si>
  <si>
    <t xml:space="preserve"> 28. 09.002.</t>
  </si>
  <si>
    <t>CA0134</t>
  </si>
  <si>
    <t>Fornecimento e instalação de portão social de abrir em metalon, chapa 18, L=1,5m e H=1,8m, inclusive fechadura e pintura</t>
  </si>
  <si>
    <t xml:space="preserve"> 28. 09.006.</t>
  </si>
  <si>
    <t>CN0087</t>
  </si>
  <si>
    <t>Portal para entrada social com vão de 1,5 m de largura para portão e um  pontos de luz no teto e um ponto na parede lateral para interfone conforme projeto.</t>
  </si>
  <si>
    <t xml:space="preserve"> 28. 10.</t>
  </si>
  <si>
    <t>Lixeira</t>
  </si>
  <si>
    <t xml:space="preserve"> 28. 10.001.</t>
  </si>
  <si>
    <t>CA0135</t>
  </si>
  <si>
    <t>Fornecimento e assentamento de lixieira metálica, nas dimensões: C=0,80m: L=0,60m: h=0,40m</t>
  </si>
  <si>
    <t xml:space="preserve"> 28. 11.</t>
  </si>
  <si>
    <t>Banco de Praça</t>
  </si>
  <si>
    <t xml:space="preserve"> 28. 11.001.</t>
  </si>
  <si>
    <t>CO0040</t>
  </si>
  <si>
    <t>Fornecimento e assentamento de banco de marmorite do tipo colonial sem encosto</t>
  </si>
  <si>
    <t xml:space="preserve"> 28. 12.</t>
  </si>
  <si>
    <t>Guarda Corpo c/ Corrimão</t>
  </si>
  <si>
    <t xml:space="preserve"> 28. 12.001.</t>
  </si>
  <si>
    <t xml:space="preserve"> 28. 13.</t>
  </si>
  <si>
    <t>Campo de Furtebol</t>
  </si>
  <si>
    <t xml:space="preserve"> 28. 13.001.</t>
  </si>
  <si>
    <t>CO0041</t>
  </si>
  <si>
    <t>Fornecimento e assentamento de 3 (três) equipamentos infantins, playground de Madeira. Balanço, escorregador e gangorra.</t>
  </si>
  <si>
    <t xml:space="preserve"> 28. 13.002.</t>
  </si>
  <si>
    <t>CO0047</t>
  </si>
  <si>
    <t>Fornecimento e execução de campo de futebol, piso em grama esmeralda, inclusive alambrado de tubo galvanizado, tela e portão</t>
  </si>
  <si>
    <t xml:space="preserve"> 28. 14.</t>
  </si>
  <si>
    <t xml:space="preserve"> 28. 14.001.</t>
  </si>
  <si>
    <t>CF0049</t>
  </si>
  <si>
    <t>Placa indicativa número do condomínio 18x12cm em alumínio adesivado (ploter)</t>
  </si>
  <si>
    <t xml:space="preserve"> 28. 14.002.</t>
  </si>
  <si>
    <t>CF0050</t>
  </si>
  <si>
    <t>Placa com nome do condomínio 80x30cm em alumínio adesivado (ploter)</t>
  </si>
  <si>
    <t xml:space="preserve"> 28. 14.003.</t>
  </si>
  <si>
    <t>CF0037</t>
  </si>
  <si>
    <t>Placa indicativa nome rua</t>
  </si>
  <si>
    <t xml:space="preserve"> 33.</t>
  </si>
  <si>
    <t>OBRAS VIÁRIAS</t>
  </si>
  <si>
    <t xml:space="preserve"> 33. 01.</t>
  </si>
  <si>
    <t>Regularização e Compactação</t>
  </si>
  <si>
    <t xml:space="preserve"> 33. 01.001.</t>
  </si>
  <si>
    <t>CS0001</t>
  </si>
  <si>
    <t>Regularização e compactação de sub-leito</t>
  </si>
  <si>
    <t xml:space="preserve"> 33. 01.002.</t>
  </si>
  <si>
    <t>CP0001</t>
  </si>
  <si>
    <t>Execução de base de brita graduada para pavimentação, inclusive fornecimento de materiais e compactação</t>
  </si>
  <si>
    <t xml:space="preserve"> 33. 02.</t>
  </si>
  <si>
    <t>Pavimentação</t>
  </si>
  <si>
    <t xml:space="preserve"> 33. 02.002.</t>
  </si>
  <si>
    <t>CP0002</t>
  </si>
  <si>
    <t>Pavimento asfáltico CBUQ Faixa e=3,5cm</t>
  </si>
  <si>
    <t xml:space="preserve"> 33. 02.003.</t>
  </si>
  <si>
    <t>CP0005</t>
  </si>
  <si>
    <t>Pavimento asfaltico CBUQ faixa espessura = 3cm</t>
  </si>
  <si>
    <t xml:space="preserve"> 33. 02.004.</t>
  </si>
  <si>
    <t>CS0003</t>
  </si>
  <si>
    <t>Fornecimento e execução Pavimetação em bloco de concretos sextavado 25x25x6 cm assentado sob colchão e areia 4 cm espessura</t>
  </si>
  <si>
    <t xml:space="preserve"> 33. 04.</t>
  </si>
  <si>
    <t>Sinzalização Horizontal</t>
  </si>
  <si>
    <t xml:space="preserve"> 33. 04.001.</t>
  </si>
  <si>
    <t>CS0004</t>
  </si>
  <si>
    <t>Fornecimento e execução de sinalização com resina acrílica, faixa de 0,10 m de largura (vagas, inclusive simbologia de deficiente físico)</t>
  </si>
  <si>
    <t xml:space="preserve">TOTAL ITEM:  33   </t>
  </si>
  <si>
    <t>Implantação e Infraestrutura do Empreendimento</t>
  </si>
  <si>
    <t xml:space="preserve"> 34.</t>
  </si>
  <si>
    <t>IMPLANTAÇÃO DE REDE DE DRENAGEM PLUVIAL</t>
  </si>
  <si>
    <t xml:space="preserve"> 34. 01.</t>
  </si>
  <si>
    <t>Canaletas</t>
  </si>
  <si>
    <t xml:space="preserve"> 34. 01.001.</t>
  </si>
  <si>
    <t>CT0010</t>
  </si>
  <si>
    <t>Canaleta de concreto 20X20 cm com grelha</t>
  </si>
  <si>
    <t xml:space="preserve"> 34. 01.005.</t>
  </si>
  <si>
    <t>CT0012</t>
  </si>
  <si>
    <t>Canaleta de concreto 20X20 cm sem grelha. Lateral de concreto 5cm e fundo 9cm.</t>
  </si>
  <si>
    <t xml:space="preserve"> 34. 01.006.</t>
  </si>
  <si>
    <t>CT0013</t>
  </si>
  <si>
    <t>Canaleta de concreto 20X30 cm sem grelha. Lateral de concreto 5cm e fundo 9cm.</t>
  </si>
  <si>
    <t xml:space="preserve"> 34. 01.007.</t>
  </si>
  <si>
    <t>CT0014</t>
  </si>
  <si>
    <t>Canaleta de concreto 30X20 cm com grelha. Lateral de concreto 5cm e fundo 9cm.</t>
  </si>
  <si>
    <t xml:space="preserve"> 34. 01.008.</t>
  </si>
  <si>
    <t>CT0015</t>
  </si>
  <si>
    <t>Canaleta de concreto 20X30 cm com grelha. Lateral de concreto 5cm e fundo 9cm.</t>
  </si>
  <si>
    <t xml:space="preserve"> 34. 02.</t>
  </si>
  <si>
    <t>Caixas de Passagem</t>
  </si>
  <si>
    <t xml:space="preserve"> 34. 02.001.</t>
  </si>
  <si>
    <t>C80589</t>
  </si>
  <si>
    <t>Caixa inspeção pré-moldada, diâmetro interno 60cm, diâmetro externo 67cm e altura interna 60cm</t>
  </si>
  <si>
    <t xml:space="preserve"> 34. 02.002.</t>
  </si>
  <si>
    <t>C85741</t>
  </si>
  <si>
    <t>Caixa inspeção pré-moldada, diâmetro interno 60cm, diâmetro externo 67cm e altura interna 35cm. Sem inclusão do anel de prolongamento.</t>
  </si>
  <si>
    <t xml:space="preserve"> 34. 02.003.</t>
  </si>
  <si>
    <t>C85742</t>
  </si>
  <si>
    <t>Anel de prolongamento com altura de 30cm para caixa inspeção pré-moldada, diâmetro interno 60cm, diâmetro externo 67cm e altura interna 60cm.</t>
  </si>
  <si>
    <t xml:space="preserve"> 34. 02.004.</t>
  </si>
  <si>
    <t>C85743</t>
  </si>
  <si>
    <t>Anel de prolongamento com altura de 50cm para caixa inspeção pré-moldada, diâmetro interno 60cm, diâmetro externo 67cm e altura interna 60cm.</t>
  </si>
  <si>
    <t xml:space="preserve"> 34. 02.005.</t>
  </si>
  <si>
    <t>C85746</t>
  </si>
  <si>
    <t>Caixa de concreto,fck=15Mpa, 90x90cm, com altura de 50cm.</t>
  </si>
  <si>
    <t xml:space="preserve"> 34. 02.006.</t>
  </si>
  <si>
    <t>C85747</t>
  </si>
  <si>
    <t>Caixa de concreto, fck=15Mpa, 90x90cm, com altura de 60cm.</t>
  </si>
  <si>
    <t xml:space="preserve"> 34. 02.007.</t>
  </si>
  <si>
    <t>C85748</t>
  </si>
  <si>
    <t>Caixa de concreto, fck=15Mpa, 90x90cm, com altura de 70cm.</t>
  </si>
  <si>
    <t xml:space="preserve"> 34. 02.008.</t>
  </si>
  <si>
    <t>C85749</t>
  </si>
  <si>
    <t>Caixa de concreto, fck=15Mpa, 90x90cm, com altura de 80cm.</t>
  </si>
  <si>
    <t xml:space="preserve"> 34. 02.009.</t>
  </si>
  <si>
    <t>C85750</t>
  </si>
  <si>
    <t>Caixa de concreto, fck=15Mpa, 90x90cm, com altura de 90cm.</t>
  </si>
  <si>
    <t xml:space="preserve"> 34. 02.010.</t>
  </si>
  <si>
    <t>C85751</t>
  </si>
  <si>
    <t>Caixa de concreto, fck=15Mpa, 90x90cm, com altura de 100cm.</t>
  </si>
  <si>
    <t xml:space="preserve"> 34. 02.011.</t>
  </si>
  <si>
    <t>C85756</t>
  </si>
  <si>
    <t>Caixa de concreto, fck=15Mpa, 90x90cm, com altura de 160cm.</t>
  </si>
  <si>
    <t xml:space="preserve"> 34. 03.</t>
  </si>
  <si>
    <t>Tubulações</t>
  </si>
  <si>
    <t xml:space="preserve"> 34. 03.001.</t>
  </si>
  <si>
    <t>C80449</t>
  </si>
  <si>
    <t>Tubo PVC série normal para esgoto Ø 100mm</t>
  </si>
  <si>
    <t xml:space="preserve"> 34. 03.002.</t>
  </si>
  <si>
    <t>C80450</t>
  </si>
  <si>
    <t>Tubo PVC série normal para esgoto Ø 150mm</t>
  </si>
  <si>
    <t xml:space="preserve"> 34. 03.003.</t>
  </si>
  <si>
    <t>C85728</t>
  </si>
  <si>
    <t>Tubo PVC série normal para esgoto Ø 200mm</t>
  </si>
  <si>
    <t xml:space="preserve"> 34. 03.004.</t>
  </si>
  <si>
    <t>C80463</t>
  </si>
  <si>
    <t>Curva 45º longa PVC série normal para esgoto Ø 100mm</t>
  </si>
  <si>
    <t xml:space="preserve"> 34. 03.005.</t>
  </si>
  <si>
    <t>C85744</t>
  </si>
  <si>
    <t>Tubo PVC série normal para esgoto Ø 250mm</t>
  </si>
  <si>
    <t xml:space="preserve"> 34. 03.006.</t>
  </si>
  <si>
    <t>C85745</t>
  </si>
  <si>
    <t>Tubo PVC série normal para esgoto Ø 300mm</t>
  </si>
  <si>
    <t xml:space="preserve"> 34. 04.</t>
  </si>
  <si>
    <t>Serviços de Terra</t>
  </si>
  <si>
    <t xml:space="preserve"> 34. 04.001.</t>
  </si>
  <si>
    <t>CM0045</t>
  </si>
  <si>
    <t>Escavação mecânica valas com descarga lateral, h&lt;=1,50m</t>
  </si>
  <si>
    <t xml:space="preserve"> 34. 04.002.</t>
  </si>
  <si>
    <t xml:space="preserve"> 34. 04.003.</t>
  </si>
  <si>
    <t>CM0065</t>
  </si>
  <si>
    <t>Reaterro valas compactado com placa vibratória</t>
  </si>
  <si>
    <t xml:space="preserve">TOTAL ITEM:  34   </t>
  </si>
  <si>
    <t xml:space="preserve"> 35.</t>
  </si>
  <si>
    <t>IMPLANTAÇÃO DE REDE DE ABASTECIMENTO DE ÁGUA</t>
  </si>
  <si>
    <t xml:space="preserve"> 35. 01.</t>
  </si>
  <si>
    <t xml:space="preserve"> 35. 01.001.</t>
  </si>
  <si>
    <t>C80654</t>
  </si>
  <si>
    <t>Padrão COPASA para ligação de água, modelo cavalete (sobre piso), Ø 1/2</t>
  </si>
  <si>
    <t xml:space="preserve"> 35. 02.</t>
  </si>
  <si>
    <t>Tubulação Água Fria</t>
  </si>
  <si>
    <t xml:space="preserve"> 35. 02.001.</t>
  </si>
  <si>
    <t>C80074</t>
  </si>
  <si>
    <t>Tubo PVC soldável para água fria Ø 20mm</t>
  </si>
  <si>
    <t xml:space="preserve"> 35. 02.002.</t>
  </si>
  <si>
    <t>C80078</t>
  </si>
  <si>
    <t>Tubo PVC soldável para água fria Ø 50mm</t>
  </si>
  <si>
    <t xml:space="preserve"> 35. 02.017.</t>
  </si>
  <si>
    <t>C80079</t>
  </si>
  <si>
    <t>Tubo PVC soldável para água fria Ø 60mm</t>
  </si>
  <si>
    <t xml:space="preserve"> 35. 02.003.</t>
  </si>
  <si>
    <t>C80148</t>
  </si>
  <si>
    <t>Joelho 90º PVC soldável Ø 20mm</t>
  </si>
  <si>
    <t xml:space="preserve"> 35. 02.004.</t>
  </si>
  <si>
    <t>C80152</t>
  </si>
  <si>
    <t>Joelho 90º PVC soldável Ø 50mm</t>
  </si>
  <si>
    <t xml:space="preserve"> 35. 02.005.</t>
  </si>
  <si>
    <t>C80146</t>
  </si>
  <si>
    <t>Joelho 45º PVC soldável Ø 50mm</t>
  </si>
  <si>
    <t xml:space="preserve"> 35. 02.008.</t>
  </si>
  <si>
    <t>C80192</t>
  </si>
  <si>
    <t>Cap  50mm</t>
  </si>
  <si>
    <t xml:space="preserve"> 35. 02.006.</t>
  </si>
  <si>
    <t>C80177</t>
  </si>
  <si>
    <t>Tê 90º PVC soldável Ø 50mm</t>
  </si>
  <si>
    <t xml:space="preserve"> 35. 02.007.</t>
  </si>
  <si>
    <t>C80173</t>
  </si>
  <si>
    <t>Tê 90º PVC soldável Ø 20mm</t>
  </si>
  <si>
    <t xml:space="preserve"> 35. 02.009.</t>
  </si>
  <si>
    <t>C80188</t>
  </si>
  <si>
    <t>União PVC soldável Ø 20mm</t>
  </si>
  <si>
    <t xml:space="preserve"> 35. 02.010.</t>
  </si>
  <si>
    <t>União PVC soldável Ø 50mm</t>
  </si>
  <si>
    <t xml:space="preserve"> 35. 02.011.</t>
  </si>
  <si>
    <t>C80137</t>
  </si>
  <si>
    <t>Curva 90º PVC soldável Ø 50mm</t>
  </si>
  <si>
    <t xml:space="preserve"> 35. 02.012.</t>
  </si>
  <si>
    <t>C80075</t>
  </si>
  <si>
    <t>Tubo PVC soldável para água fria Ø 25mm</t>
  </si>
  <si>
    <t xml:space="preserve"> 35. 02.013.</t>
  </si>
  <si>
    <t>C80174</t>
  </si>
  <si>
    <t>Tê 90º PVC soldável Ø 25mm</t>
  </si>
  <si>
    <t xml:space="preserve"> 35. 02.014.</t>
  </si>
  <si>
    <t>C80149</t>
  </si>
  <si>
    <t>Joelho 90º PVC soldável Ø 25mm</t>
  </si>
  <si>
    <t xml:space="preserve"> 35. 02.015.</t>
  </si>
  <si>
    <t>C80506</t>
  </si>
  <si>
    <t>Luva simples PVC série normal para esgoto Ø 100mm</t>
  </si>
  <si>
    <t xml:space="preserve"> 35. 02.016.</t>
  </si>
  <si>
    <t>C85752</t>
  </si>
  <si>
    <t>Registro fofo x PVC DN 50mm</t>
  </si>
  <si>
    <t>C85753</t>
  </si>
  <si>
    <t>Tubo PVC PBA JEI, classe 15, DN 75mm, para rede de água.</t>
  </si>
  <si>
    <t>Tubo PVC PBA JEI, classe 15, DN 50mm, para rede de água.</t>
  </si>
  <si>
    <t xml:space="preserve"> 35. 02.018.</t>
  </si>
  <si>
    <t>C85758</t>
  </si>
  <si>
    <t>Luva de correr, PVC PBA, JE, DN 100 / DE 110 mm, para rede de água.</t>
  </si>
  <si>
    <t xml:space="preserve"> 35. 02.019.</t>
  </si>
  <si>
    <t>C85759</t>
  </si>
  <si>
    <t>Tê de redução PVC PBA, BBB, JE, DN 100 X 50 / DE 110 X 60mm, para rede de água.</t>
  </si>
  <si>
    <t xml:space="preserve"> 35. 02.020.</t>
  </si>
  <si>
    <t>C80210</t>
  </si>
  <si>
    <t>Joelho 90º PVC soldável e com bucha latão Ø 25mmx1/2</t>
  </si>
  <si>
    <t xml:space="preserve"> 35. 02.021.</t>
  </si>
  <si>
    <t>C80218</t>
  </si>
  <si>
    <t>Tê 90º PVC soldável e com bucha latão na bolsa central Ø 25mmx3/4</t>
  </si>
  <si>
    <t xml:space="preserve"> 35. 02.022.</t>
  </si>
  <si>
    <t>C80131</t>
  </si>
  <si>
    <t>Curva 45º PVC soldável Ø 50mm para água fria</t>
  </si>
  <si>
    <t xml:space="preserve"> 35. 02.030.</t>
  </si>
  <si>
    <t>Bucha de redução longa  Ø 60mmx25</t>
  </si>
  <si>
    <t xml:space="preserve"> 35. 09.</t>
  </si>
  <si>
    <t>Acessórios</t>
  </si>
  <si>
    <t xml:space="preserve"> 35. 09.030.</t>
  </si>
  <si>
    <t>C80031</t>
  </si>
  <si>
    <t>Torneira cromada para jardim, base em concreto de 20x20x20cm, 50 cm de tubo galvanizado de 1/2 e 2 cotovelos de 90º de 1/2.</t>
  </si>
  <si>
    <t xml:space="preserve"> 35. 09.075.</t>
  </si>
  <si>
    <t>C85757</t>
  </si>
  <si>
    <t>Torneira cromada para jardim, base em concreto de 20x20x20cm, 1,00m de tubo galvanizado de 3/4" e considerando somente 1 cotovelo de 90º de 3/4. Falta o joelho na entrada para a tubulação da torneira.</t>
  </si>
  <si>
    <t xml:space="preserve"> 35. 10.</t>
  </si>
  <si>
    <t>Escavação Regularização Valas</t>
  </si>
  <si>
    <t xml:space="preserve"> 35. 10.001.</t>
  </si>
  <si>
    <t>CM0041</t>
  </si>
  <si>
    <t>Escavação manual valas, 1,50m&lt;h&lt;=3,00m</t>
  </si>
  <si>
    <t xml:space="preserve"> 35. 10.002.</t>
  </si>
  <si>
    <t>CM0040</t>
  </si>
  <si>
    <t>Escavação mecanizada de valas até 4,0 m de profundide</t>
  </si>
  <si>
    <t xml:space="preserve"> 35. 10.003.</t>
  </si>
  <si>
    <t xml:space="preserve"> 35. 10.004.</t>
  </si>
  <si>
    <t>CM0064</t>
  </si>
  <si>
    <t>Reaterro valas compactado manualmente</t>
  </si>
  <si>
    <t xml:space="preserve"> 35. 10.005.</t>
  </si>
  <si>
    <t>Escavação manual valas, h&lt;=1,50m</t>
  </si>
  <si>
    <t xml:space="preserve"> 35. 10.006.</t>
  </si>
  <si>
    <t>Escavação mecânica de valas com descarga lateral 3,00&lt;h&lt;=5,00</t>
  </si>
  <si>
    <t xml:space="preserve">TOTAL ITEM:  35   </t>
  </si>
  <si>
    <t xml:space="preserve"> 36.</t>
  </si>
  <si>
    <t>IMPLANTAÇÃO DE REDE DE ESGOTAMENTO SANITÁRIO</t>
  </si>
  <si>
    <t xml:space="preserve"> 36. 02.</t>
  </si>
  <si>
    <t>Tubulação de Esgoto</t>
  </si>
  <si>
    <t xml:space="preserve"> 36. 02.001.</t>
  </si>
  <si>
    <t xml:space="preserve"> 36. 02.002.</t>
  </si>
  <si>
    <t>C80477</t>
  </si>
  <si>
    <t>Joelho 45º PVC série normal para esgoto Ø 100mm</t>
  </si>
  <si>
    <t xml:space="preserve"> 36. 02.003.</t>
  </si>
  <si>
    <t>CV0007</t>
  </si>
  <si>
    <t>Tubo PVC marrom para coletor de esgoto Ø100</t>
  </si>
  <si>
    <t xml:space="preserve"> 36. 02.004.</t>
  </si>
  <si>
    <t>CV0008</t>
  </si>
  <si>
    <t>Tubo PVC marrom para coletor de esgoto Ø150</t>
  </si>
  <si>
    <t xml:space="preserve"> 36. 02.005.</t>
  </si>
  <si>
    <t xml:space="preserve"> 36. 02.013.</t>
  </si>
  <si>
    <t>C80521</t>
  </si>
  <si>
    <t>Tê 90º PVC para esgoto Ø 100mm</t>
  </si>
  <si>
    <t>Tê redução 90º PVC série normal para esgoto Ø 100x50mm</t>
  </si>
  <si>
    <t>Curva 90º, raio longo, PVC esgoto Ø 100mm</t>
  </si>
  <si>
    <t>Luva simples, PVC esgoto Ø 100mm</t>
  </si>
  <si>
    <t xml:space="preserve"> 36. 08.</t>
  </si>
  <si>
    <t>Caixas de Esgoto</t>
  </si>
  <si>
    <t xml:space="preserve"> 36. 08.011.</t>
  </si>
  <si>
    <t>C85760</t>
  </si>
  <si>
    <t>Anel de prolongamento com altura de 15cm para caixa inspeção pré-moldada, que tem o diâmetro interno 60cm, diâmetro externo 67cm e altura interna 60cm.</t>
  </si>
  <si>
    <t xml:space="preserve"> 36. 08.012.</t>
  </si>
  <si>
    <t>C85761</t>
  </si>
  <si>
    <t xml:space="preserve"> 36. 08.013.</t>
  </si>
  <si>
    <t>Caixa de inspeção pré-moldada, diâmetro interno 20cm, diâmetro externo 27cm e altura interna 50cm</t>
  </si>
  <si>
    <t xml:space="preserve"> 36. 08.031.</t>
  </si>
  <si>
    <t>C85726</t>
  </si>
  <si>
    <t>Caixa inspeção pré-moldada, diâmetro interno 60cm, diâmetro externo 67cm e altura interna 90cm</t>
  </si>
  <si>
    <t xml:space="preserve"> 36. 08.032.</t>
  </si>
  <si>
    <t>C85727</t>
  </si>
  <si>
    <t>Caixa inspeção pré-moldada, diâmetro interno 60cm, diâmetro externo 67cm e altura interna 110cm</t>
  </si>
  <si>
    <t xml:space="preserve"> 36. 08.043.</t>
  </si>
  <si>
    <t xml:space="preserve"> 36. 08.044.</t>
  </si>
  <si>
    <t xml:space="preserve"> 36. 08.052.</t>
  </si>
  <si>
    <t xml:space="preserve"> 36. 08.053.</t>
  </si>
  <si>
    <t>C85762</t>
  </si>
  <si>
    <t>Anel de prolongamento com altura de 40cm para caixa inspeção pré-moldada, diâmetro interno 60cm, diâmetro externo 67cm e altura interna 60cm.</t>
  </si>
  <si>
    <t xml:space="preserve"> 36. 08.054.</t>
  </si>
  <si>
    <t xml:space="preserve"> 36. 08.056.</t>
  </si>
  <si>
    <t>C85764</t>
  </si>
  <si>
    <t>Poço luminar (PL) pré-moldado, com tampa de ferro fundido T5.</t>
  </si>
  <si>
    <t xml:space="preserve"> 36. 08.057.</t>
  </si>
  <si>
    <t>Poço de Visita (PV) tubular diâmetro 600mm, altura básica de 1,20m, com tampão de ferro fundido</t>
  </si>
  <si>
    <t xml:space="preserve"> 36. 10.</t>
  </si>
  <si>
    <t xml:space="preserve"> 36. 10.001.</t>
  </si>
  <si>
    <t xml:space="preserve"> 36. 10.002.</t>
  </si>
  <si>
    <t xml:space="preserve"> 36. 10.003.</t>
  </si>
  <si>
    <t xml:space="preserve"> 36. 10.004.</t>
  </si>
  <si>
    <t xml:space="preserve"> 36. 10.005.</t>
  </si>
  <si>
    <t xml:space="preserve"> 36. 10.006.</t>
  </si>
  <si>
    <t>CM0102</t>
  </si>
  <si>
    <t>Escoramento descontínuo valas tipo A, padrão SUDECAP</t>
  </si>
  <si>
    <t xml:space="preserve"> 36. 10.007.</t>
  </si>
  <si>
    <t>CM0046</t>
  </si>
  <si>
    <t>Escavação mecânica valas com descarga lateral, 1,50m&lt;h&lt;=3,00m</t>
  </si>
  <si>
    <t>Apiloamento de fundo de valas</t>
  </si>
  <si>
    <t xml:space="preserve"> 36. 10.008.</t>
  </si>
  <si>
    <t>CH0044</t>
  </si>
  <si>
    <t>Concreto magro com brita 1</t>
  </si>
  <si>
    <t xml:space="preserve">TOTAL ITEM:  36   </t>
  </si>
  <si>
    <t xml:space="preserve"> 37.</t>
  </si>
  <si>
    <t>IMPLANTAÇÃO DE REDE DE ENERGIA ELÉTRICA</t>
  </si>
  <si>
    <t xml:space="preserve"> 37. 01.</t>
  </si>
  <si>
    <t xml:space="preserve"> 37. 01.001.</t>
  </si>
  <si>
    <t>C70388</t>
  </si>
  <si>
    <t>Poste aço galcanizado tipo PA-6 h=7m</t>
  </si>
  <si>
    <t xml:space="preserve"> 37. 01.002.</t>
  </si>
  <si>
    <t>C40031</t>
  </si>
  <si>
    <t>Alvenaria vedação em tijolo cerâmico furado, 19x19x39cm, espessura da parede 19cm</t>
  </si>
  <si>
    <t xml:space="preserve"> 37. 01.003.</t>
  </si>
  <si>
    <t>Reboco tipo paulista com argamassa cimento, cal hidratada e areia traço 1:2:8</t>
  </si>
  <si>
    <t xml:space="preserve"> 37. 01.005.</t>
  </si>
  <si>
    <t>Ramal ligação elétrico interno aéreo, 2 linhas, exceto fiação</t>
  </si>
  <si>
    <t xml:space="preserve"> 37. 01.006.</t>
  </si>
  <si>
    <t>Ramal ligação telefônico interno aéreo, exceto fiação</t>
  </si>
  <si>
    <t xml:space="preserve"> 37. 01.008.</t>
  </si>
  <si>
    <t>C70430</t>
  </si>
  <si>
    <t>Armação secundária com 1 estribo, com isolador roldana.</t>
  </si>
  <si>
    <t xml:space="preserve"> 37. 01.009.</t>
  </si>
  <si>
    <t>C70461</t>
  </si>
  <si>
    <t>Arame galvanizado 14 BWG</t>
  </si>
  <si>
    <t>Kg</t>
  </si>
  <si>
    <t xml:space="preserve"> 37. 01.010.</t>
  </si>
  <si>
    <t xml:space="preserve"> 37. 01.011.</t>
  </si>
  <si>
    <t>C20016</t>
  </si>
  <si>
    <t>Concreto fck=15,0MPa com 20% pedra mão lançado em sapata corrida</t>
  </si>
  <si>
    <t xml:space="preserve"> 37. 02.</t>
  </si>
  <si>
    <t>Quadros de Distribuição de Energia</t>
  </si>
  <si>
    <t xml:space="preserve"> 37. 02.001.</t>
  </si>
  <si>
    <t>C70010</t>
  </si>
  <si>
    <t>Quadro distribuição energia elétrica em PVC embutir, para 6 circuitos com barramento</t>
  </si>
  <si>
    <t xml:space="preserve"> 37. 02.009.</t>
  </si>
  <si>
    <t xml:space="preserve"> 37. 03.</t>
  </si>
  <si>
    <t xml:space="preserve"> 37. 03.001.</t>
  </si>
  <si>
    <t>Disjuntor monopolar 15A colocado em quadro distribuição</t>
  </si>
  <si>
    <t xml:space="preserve"> 37. 06.002.</t>
  </si>
  <si>
    <t>C70403</t>
  </si>
  <si>
    <t xml:space="preserve"> 37. 03.003.</t>
  </si>
  <si>
    <t>Disjuntor monopolar 20A colocado em quadro distribuição</t>
  </si>
  <si>
    <t xml:space="preserve"> 37. 03.004.</t>
  </si>
  <si>
    <t>C70021</t>
  </si>
  <si>
    <t>Disjuntor monopolar 40A colocado em quadro distribuição</t>
  </si>
  <si>
    <t xml:space="preserve"> 37. 03.005.</t>
  </si>
  <si>
    <t xml:space="preserve"> 37. 03.006.</t>
  </si>
  <si>
    <t>C70358</t>
  </si>
  <si>
    <t>Disjuntor bipolar 10A colocado em quadro de distribuição modelo DIM Soprano</t>
  </si>
  <si>
    <t xml:space="preserve"> 37. 03.007.</t>
  </si>
  <si>
    <t>Disjuntor bipolar 16A colocado em quadro de distribuição modelo DIM Soprano</t>
  </si>
  <si>
    <t xml:space="preserve"> 37. 03.008.</t>
  </si>
  <si>
    <t xml:space="preserve"> 37. 03.022.</t>
  </si>
  <si>
    <t>C70033</t>
  </si>
  <si>
    <t>Disjuntor bipolar 60A colocado em quadro distribuição</t>
  </si>
  <si>
    <t xml:space="preserve"> 37. 03.028.</t>
  </si>
  <si>
    <t>C70041</t>
  </si>
  <si>
    <t>Disjuntor tripolar 10A colocado em quadro distribuição</t>
  </si>
  <si>
    <t xml:space="preserve"> 37. 03.029.</t>
  </si>
  <si>
    <t>Disjuntor tripolar 16A colocado em quadro distribuição</t>
  </si>
  <si>
    <t xml:space="preserve"> 37. 03.031.</t>
  </si>
  <si>
    <t>Disjuntor tripolar 30A colocado em quadro distribuição</t>
  </si>
  <si>
    <t xml:space="preserve"> 37. 03.032.</t>
  </si>
  <si>
    <t>C70046</t>
  </si>
  <si>
    <t xml:space="preserve"> 37. 03.033.</t>
  </si>
  <si>
    <t>Disjuntor tripolar 63A colocado em quadro distribuição</t>
  </si>
  <si>
    <t xml:space="preserve"> 37. 03.034.</t>
  </si>
  <si>
    <t>C70048</t>
  </si>
  <si>
    <t>Disjuntor tripolar 100A colocado em quadro distribuição</t>
  </si>
  <si>
    <t xml:space="preserve"> 37. 03.035.</t>
  </si>
  <si>
    <t>C70444</t>
  </si>
  <si>
    <t>Disjuntor tripolar 300A colocado em quadro de distribuição, padrão Cemig.</t>
  </si>
  <si>
    <t xml:space="preserve"> 37. 03.036.</t>
  </si>
  <si>
    <t>C70360</t>
  </si>
  <si>
    <t>Disjuntor tripolar 120A colocado em quadro de distribuição</t>
  </si>
  <si>
    <t xml:space="preserve"> 37. 03.037.</t>
  </si>
  <si>
    <t>C70361</t>
  </si>
  <si>
    <t>Disjuntor tripolar 150A colocado em quadro de distribuição</t>
  </si>
  <si>
    <t xml:space="preserve"> 37. 03.044.</t>
  </si>
  <si>
    <t>C70405</t>
  </si>
  <si>
    <t>Disjuntor tripolar 250A colocado em quadro de distribuição</t>
  </si>
  <si>
    <t xml:space="preserve"> 37. 03.045.</t>
  </si>
  <si>
    <t>C70406</t>
  </si>
  <si>
    <t>Disjuntor tripolar 110A colocado em quadro de distribuição</t>
  </si>
  <si>
    <t xml:space="preserve"> 37. 03.047.</t>
  </si>
  <si>
    <t>Disjuntor tripolar 400A colocado em quadro de distribuição, padrão Cemig.</t>
  </si>
  <si>
    <t xml:space="preserve"> 37. 03.052.</t>
  </si>
  <si>
    <t>C70446</t>
  </si>
  <si>
    <t>Disjuntor tripolar 200A colocado em quadro de distribuição</t>
  </si>
  <si>
    <t xml:space="preserve"> 37. 03.053.</t>
  </si>
  <si>
    <t>C70447</t>
  </si>
  <si>
    <t>Disjuntor tripolar 32A colocado em quadro de distribuição</t>
  </si>
  <si>
    <t xml:space="preserve"> 37. 03.054.</t>
  </si>
  <si>
    <t>C70422</t>
  </si>
  <si>
    <t>Varistor VCL 175V - 40 KA Clamper. Dispositivo de proteção elétrica (DPS)</t>
  </si>
  <si>
    <t xml:space="preserve"> 37. 03.055.</t>
  </si>
  <si>
    <t xml:space="preserve"> 37. 04.</t>
  </si>
  <si>
    <t xml:space="preserve"> 37. 04.002.</t>
  </si>
  <si>
    <t xml:space="preserve"> 37. 04.004.</t>
  </si>
  <si>
    <t>C70058</t>
  </si>
  <si>
    <t>Eletroduto PVC rígido roscável, Ø 25 mm (3/4  )</t>
  </si>
  <si>
    <t xml:space="preserve"> 37. 04.005.</t>
  </si>
  <si>
    <t>C70059</t>
  </si>
  <si>
    <t>Eletroduto PVC rígido roscável, Ø 32 mm</t>
  </si>
  <si>
    <t xml:space="preserve"> 37. 04.006.</t>
  </si>
  <si>
    <t>C70056</t>
  </si>
  <si>
    <t>Eletroduto PVC mangueira lisa pesada Ø 32mm (1")</t>
  </si>
  <si>
    <t xml:space="preserve"> 37. 04.032.</t>
  </si>
  <si>
    <t>Eletroduto PVC rígido roscável (diâmetro da seção: 3")  85mm</t>
  </si>
  <si>
    <t xml:space="preserve"> 37. 04.033.</t>
  </si>
  <si>
    <t xml:space="preserve"> 37. 04.034.</t>
  </si>
  <si>
    <t xml:space="preserve"> 37. 04.041.</t>
  </si>
  <si>
    <t>C70395</t>
  </si>
  <si>
    <t>Eletroduto PVC rígido roscável (diâmetro da seção: 4")</t>
  </si>
  <si>
    <t xml:space="preserve"> 37. 04.046.</t>
  </si>
  <si>
    <t>C70407</t>
  </si>
  <si>
    <t>Eletroduto PVC rígido roscável (diâmetro da seção: 1 1/2")</t>
  </si>
  <si>
    <t xml:space="preserve"> 37. 04.053.</t>
  </si>
  <si>
    <t>C70425</t>
  </si>
  <si>
    <t>Eletroduto/duto Pead flexível corrugado pesado, 50mm, 1 1/2", para cabeamento subterrâneo (NBR 15715).</t>
  </si>
  <si>
    <t xml:space="preserve"> 37. 04.054.</t>
  </si>
  <si>
    <t>C70426</t>
  </si>
  <si>
    <t>Eletroduto/duto Pead flexível corrugado pesado, 63mm, 2", para cabeamento subterrâneo (NBR 15715).</t>
  </si>
  <si>
    <t xml:space="preserve"> 37. 04.055.</t>
  </si>
  <si>
    <t>C70427</t>
  </si>
  <si>
    <t>Eletroduto/duto Pead flexível corrugado pesado, 90mm, 3", para cabeamento subterrâneo (NBR 15715).</t>
  </si>
  <si>
    <t xml:space="preserve"> 37. 04.056.</t>
  </si>
  <si>
    <t>C70428</t>
  </si>
  <si>
    <t>Eletroduto/duto Pead flexível corrugado pesado, 100mm, 4", para cabeamento subterrâneo (NBR 15715).</t>
  </si>
  <si>
    <t xml:space="preserve"> 37. 04.057.</t>
  </si>
  <si>
    <t>C70441</t>
  </si>
  <si>
    <t>Eletroduto em aço galvanizado 4", 100mm, a fogo pesado.</t>
  </si>
  <si>
    <t xml:space="preserve"> 37. 04.058.</t>
  </si>
  <si>
    <t>C70414</t>
  </si>
  <si>
    <t>Mangueira rígida PVC lisa pesada Ø 1 1/4 para eletroduto</t>
  </si>
  <si>
    <t>C70070</t>
  </si>
  <si>
    <t>Luva PVC para eletroduto rígido roscável, Ø 25 mm (3/4 )</t>
  </si>
  <si>
    <t>C70071</t>
  </si>
  <si>
    <t>Luva PVC para eletroduto rígido roscável, Ø 32 mm (1  )</t>
  </si>
  <si>
    <t xml:space="preserve"> 37. 04.059.</t>
  </si>
  <si>
    <t xml:space="preserve"> 37. 04.060.</t>
  </si>
  <si>
    <t xml:space="preserve"> 37. 04.061.</t>
  </si>
  <si>
    <t>C70397</t>
  </si>
  <si>
    <t>Luva PVC rígido roscável para eletroduto de diâmetro de 4"</t>
  </si>
  <si>
    <t xml:space="preserve"> 37. 04.062.</t>
  </si>
  <si>
    <t>C70409</t>
  </si>
  <si>
    <t>Luva PVC rígido roscável diâmetro 1 1/4" para eletroduto</t>
  </si>
  <si>
    <t xml:space="preserve"> 37. 04.063.</t>
  </si>
  <si>
    <t>C70443</t>
  </si>
  <si>
    <t>Luva em aço galvanizado 4", 100mm, a fogo pesado para eletroduto.</t>
  </si>
  <si>
    <t xml:space="preserve"> 37. 04.064.</t>
  </si>
  <si>
    <t>C70457</t>
  </si>
  <si>
    <t>Luva PVC rígido roscável para eletroduto de diâmetro de 3" - 85mm</t>
  </si>
  <si>
    <t xml:space="preserve"> 37. 04.065.</t>
  </si>
  <si>
    <t>C70064</t>
  </si>
  <si>
    <t>Curva 90º PVC rígido para eletroduto roscável, Ø 25 mm (3/4  )</t>
  </si>
  <si>
    <t xml:space="preserve"> 37. 04.066.</t>
  </si>
  <si>
    <t>C70065</t>
  </si>
  <si>
    <t>Curva 90º PVC rígido para eletroduto roscável, Ø 32 mm (1  )</t>
  </si>
  <si>
    <t xml:space="preserve"> 37. 04.067.</t>
  </si>
  <si>
    <t xml:space="preserve"> 37. 04. 068.</t>
  </si>
  <si>
    <t xml:space="preserve"> 37. 04.069.</t>
  </si>
  <si>
    <t>C70396</t>
  </si>
  <si>
    <t>Curva 90º PVC rígido roscável 4" para eletroduto</t>
  </si>
  <si>
    <t xml:space="preserve"> 37. 04.070.</t>
  </si>
  <si>
    <t>C70408</t>
  </si>
  <si>
    <t>Curva 90º PVC rígido roscável (diâmetro da seção: 1 1/4")</t>
  </si>
  <si>
    <t xml:space="preserve"> 37. 04.071.</t>
  </si>
  <si>
    <t>C70442</t>
  </si>
  <si>
    <t>Curva 90º em aço galvanizado 4", 100mm, a fogo pesado para eletroduto.</t>
  </si>
  <si>
    <t xml:space="preserve"> 37. 04.072.</t>
  </si>
  <si>
    <t>C70454</t>
  </si>
  <si>
    <t>Curva 90º PVC rígido roscável 3", 85mm para eletroduto</t>
  </si>
  <si>
    <t xml:space="preserve"> 37. 04.073.</t>
  </si>
  <si>
    <t>C70363</t>
  </si>
  <si>
    <t>Cabeçote para eletroduto 3" em liga de alumínio</t>
  </si>
  <si>
    <t xml:space="preserve"> 37. 04.074.</t>
  </si>
  <si>
    <t>C70399</t>
  </si>
  <si>
    <t>Cabeçote para eletroduto 4" em liga de alumínio</t>
  </si>
  <si>
    <t xml:space="preserve"> 37. 04.075.</t>
  </si>
  <si>
    <t>C70453</t>
  </si>
  <si>
    <t>Cabeçote para eletroduto 3", 85mm, em alumínio, 135 graus.</t>
  </si>
  <si>
    <t xml:space="preserve"> 37. 04.076.</t>
  </si>
  <si>
    <t>C70455</t>
  </si>
  <si>
    <t>Cabeçote para eletroduto 2", 60mm, em alumínio, 135 graus.</t>
  </si>
  <si>
    <t xml:space="preserve"> 37. 04.077.</t>
  </si>
  <si>
    <t>C70368</t>
  </si>
  <si>
    <t>Bucha PVC rosca 1 1/4" para acabamento em eletroduto</t>
  </si>
  <si>
    <t xml:space="preserve"> 37. 04.078.</t>
  </si>
  <si>
    <t>C70369</t>
  </si>
  <si>
    <t>Bucha PVC rosca 2" para acabamento em eletroduto</t>
  </si>
  <si>
    <t xml:space="preserve"> 37. 04.079.</t>
  </si>
  <si>
    <t>C70370</t>
  </si>
  <si>
    <t>Bucha alumínio rosca 3" para acabamento em eletroduto</t>
  </si>
  <si>
    <t xml:space="preserve"> 37. 04.080</t>
  </si>
  <si>
    <t>C70394</t>
  </si>
  <si>
    <t>Bucha PVC rosca 1" (32mm) para acabamento em eletroduto</t>
  </si>
  <si>
    <t xml:space="preserve"> 37. 04.081.</t>
  </si>
  <si>
    <t>C70398</t>
  </si>
  <si>
    <t>Bucha e arruela alumínio rosca 4" para acabamento em eletroduto</t>
  </si>
  <si>
    <t xml:space="preserve"> 37. 04.082.</t>
  </si>
  <si>
    <t>C70410</t>
  </si>
  <si>
    <t>Bucha e arruela alumínio rosca 25mm (3/4") para acabamento em eletroduto</t>
  </si>
  <si>
    <t xml:space="preserve"> 37. 04.083.</t>
  </si>
  <si>
    <t>C70411</t>
  </si>
  <si>
    <t>Bucha e arruela alumínio rosca 50mm (1 1/2") para acabamento em eletroduto</t>
  </si>
  <si>
    <t xml:space="preserve"> 37. 04.084.</t>
  </si>
  <si>
    <t>C70413</t>
  </si>
  <si>
    <t>Bucha redução curta cobre 22x15mm para acabamento em eletroduto</t>
  </si>
  <si>
    <t xml:space="preserve"> 37. 04.085.</t>
  </si>
  <si>
    <t>C70456</t>
  </si>
  <si>
    <t>Bucha e arruela alumínio rosca 3", 85mm para eletroduto.</t>
  </si>
  <si>
    <t xml:space="preserve"> 37. 05.</t>
  </si>
  <si>
    <t xml:space="preserve"> 37. 05.001.</t>
  </si>
  <si>
    <t>C70072</t>
  </si>
  <si>
    <t>Caixa ligação estampada em chapa aço, retangular, dimensões 2x4</t>
  </si>
  <si>
    <t xml:space="preserve"> 37. 05.002.</t>
  </si>
  <si>
    <t>C70073</t>
  </si>
  <si>
    <t>Caixa ligação estampada em chapa aço, quadrada, dimensões 4x4</t>
  </si>
  <si>
    <t xml:space="preserve"> 37. 05.003.</t>
  </si>
  <si>
    <t>C70074</t>
  </si>
  <si>
    <t>Caixa ligação estampada em chapa aço, sextavada, dimensões 3x3</t>
  </si>
  <si>
    <t xml:space="preserve"> 37. 05.011.</t>
  </si>
  <si>
    <t>C70382</t>
  </si>
  <si>
    <t>Caixa de passagem em alvenaria 40x60x40 R1 para telefone com tampa</t>
  </si>
  <si>
    <t xml:space="preserve"> 37. 05.012.</t>
  </si>
  <si>
    <t>C70393</t>
  </si>
  <si>
    <t>Caixa de passagem em alvenaria 40x40x40 com tampa em ardósia</t>
  </si>
  <si>
    <t xml:space="preserve"> 37. 05.013.</t>
  </si>
  <si>
    <t>C70359</t>
  </si>
  <si>
    <t>Caixa metálica tipo CM-2</t>
  </si>
  <si>
    <t xml:space="preserve"> 37. 05.014.</t>
  </si>
  <si>
    <t>C70380</t>
  </si>
  <si>
    <t>Caixa metálica modelo tipo CM-10 com barramento para até 12 disjuntores</t>
  </si>
  <si>
    <t xml:space="preserve"> 37. 05.016.</t>
  </si>
  <si>
    <t>C70412</t>
  </si>
  <si>
    <t>Caixa CP-03/ZC 90x90x82cm aro e tampa padrão cemig</t>
  </si>
  <si>
    <t xml:space="preserve"> 37. 05.020.</t>
  </si>
  <si>
    <t>C70420</t>
  </si>
  <si>
    <t>Caixa de passagem pré-moldada ZB, com tampão padrão cemig</t>
  </si>
  <si>
    <t xml:space="preserve"> 37. 05.021.</t>
  </si>
  <si>
    <t>C70421</t>
  </si>
  <si>
    <t>Caixa pré-moldada de concreto ZC 95x84x90cm com tampão, padrão cemig.</t>
  </si>
  <si>
    <t xml:space="preserve"> 37. 05.022.</t>
  </si>
  <si>
    <t>C70423</t>
  </si>
  <si>
    <t>Caixa de passagem em alvenaria 80x55x60 R1 para telefone com tampa</t>
  </si>
  <si>
    <t xml:space="preserve"> 37. 05.025.</t>
  </si>
  <si>
    <t>C70458</t>
  </si>
  <si>
    <t>Caixa de passagem em alvenaria 60x60x50 para interfone com tampa e puxador</t>
  </si>
  <si>
    <t xml:space="preserve"> 37. 06.</t>
  </si>
  <si>
    <t>Fio isolado PVC seção 2,5mm² 750V 70°C</t>
  </si>
  <si>
    <t xml:space="preserve"> 37. 06.003.</t>
  </si>
  <si>
    <t xml:space="preserve"> 37. 06.004.</t>
  </si>
  <si>
    <t>C70085</t>
  </si>
  <si>
    <t>Fio isolado PVC seção 6mm² 750V 70°C</t>
  </si>
  <si>
    <t xml:space="preserve"> 37. 06.009.</t>
  </si>
  <si>
    <t>Cabo isolado em PVC seção 16mm² 750V 70°C</t>
  </si>
  <si>
    <t xml:space="preserve"> 37. 06.010.</t>
  </si>
  <si>
    <t xml:space="preserve"> 37. 06.011.</t>
  </si>
  <si>
    <t xml:space="preserve"> 37. 06.012.</t>
  </si>
  <si>
    <t>C70093</t>
  </si>
  <si>
    <t>Cabo isolado em PVC seção 50mm² 750V 70°C</t>
  </si>
  <si>
    <t xml:space="preserve"> 37. 06.013.</t>
  </si>
  <si>
    <t>C70094</t>
  </si>
  <si>
    <t>Cabo isolado em PVC seção 70mm² 750V 70°C</t>
  </si>
  <si>
    <t xml:space="preserve"> 37. 06.014.</t>
  </si>
  <si>
    <t>C70095</t>
  </si>
  <si>
    <t>Cabo isolado em PVC seção 95mm² 750V 70°C</t>
  </si>
  <si>
    <t xml:space="preserve"> 37. 06.018.</t>
  </si>
  <si>
    <t>C70099</t>
  </si>
  <si>
    <t>Cabo isolado em PVC seção 6mm² 0,6/1kV 70°C</t>
  </si>
  <si>
    <t xml:space="preserve"> 37. 06.019.</t>
  </si>
  <si>
    <t>C70100</t>
  </si>
  <si>
    <t>Cabo isolado em PVC seção 10mm² 0,6/1kV 70°C</t>
  </si>
  <si>
    <t xml:space="preserve"> 37. 06.020.</t>
  </si>
  <si>
    <t>C70101</t>
  </si>
  <si>
    <t>Cabo isolado em PVC seção 16mm² 0,6/1kV 70°C</t>
  </si>
  <si>
    <t xml:space="preserve"> 37. 06.021.</t>
  </si>
  <si>
    <t>C70102</t>
  </si>
  <si>
    <t>Cabo isolado em PVC seção 25mm² 0,6/1kV 70°C</t>
  </si>
  <si>
    <t xml:space="preserve"> 37. 06.022.</t>
  </si>
  <si>
    <t>C70103</t>
  </si>
  <si>
    <t>Cabo isolado em PVC seção 35mm² 0,6/1kV 70°C</t>
  </si>
  <si>
    <t xml:space="preserve"> 37. 06.023.</t>
  </si>
  <si>
    <t>C70104</t>
  </si>
  <si>
    <t>Cabo isolado em PVC seção 50mm² 0,6/1kV 70°C</t>
  </si>
  <si>
    <t xml:space="preserve"> 37. 06.024.</t>
  </si>
  <si>
    <t>C70105</t>
  </si>
  <si>
    <t>Cabo isolado em PVC seção 70mm² 0,6/1kV 70°C</t>
  </si>
  <si>
    <t xml:space="preserve"> 37. 06.056.</t>
  </si>
  <si>
    <t>C70404</t>
  </si>
  <si>
    <t>Cabo isolado em PVC seção 185mm² 0,6/1kV 70°C</t>
  </si>
  <si>
    <t xml:space="preserve"> 37. 06.052.</t>
  </si>
  <si>
    <t>C70346</t>
  </si>
  <si>
    <t>Cabo externo para telefone tipo FE100</t>
  </si>
  <si>
    <t xml:space="preserve"> 37. 06.053.</t>
  </si>
  <si>
    <t>C70400</t>
  </si>
  <si>
    <t>Cabo isolado em PVC seção 2,5mm² 0,6/1kV 70ºC</t>
  </si>
  <si>
    <t xml:space="preserve"> 37. 06.058.</t>
  </si>
  <si>
    <t>C70432</t>
  </si>
  <si>
    <t>Cabo de cobre, flexível, classe 4 ou 5, isolação em Hepr, cobertura em composto termoplástico polivinílico (Pvc) tipo Bwf, 0,6/1KV, 90ºC, de 16mm²</t>
  </si>
  <si>
    <t xml:space="preserve"> 37. 06.059.</t>
  </si>
  <si>
    <t>C70433</t>
  </si>
  <si>
    <t>Cabo de cobre, flexível, classe 4 ou 5, isolação em Hepr, cobertura em composto termoplástico polivinílico (Pvc) tipo Bwf, 0,6/1KV, 90ºC, de 25mm²</t>
  </si>
  <si>
    <t xml:space="preserve"> 37. 06.060.</t>
  </si>
  <si>
    <t>C70434</t>
  </si>
  <si>
    <t>Cabo de cobre, flexível, classe 4 ou 5, isolação em Hepr, cobertura em composto termoplástico polivinílico (Pvc) tipo Bwf, 0,6/1KV, 90ºC, de 35mm²</t>
  </si>
  <si>
    <t xml:space="preserve"> 37. 06.061.</t>
  </si>
  <si>
    <t>C70435</t>
  </si>
  <si>
    <t>Cabo de cobre, flexível, classe 4 ou 5, isolação em Hepr, cobertura em composto termoplástico polivinílico (Pvc) tipo Bwf, 0,6/1KV, 90ºC, de 50mm²</t>
  </si>
  <si>
    <t xml:space="preserve"> 37. 06.062.</t>
  </si>
  <si>
    <t>C70436</t>
  </si>
  <si>
    <t>Cabo de cobre, flexível, classe 4 ou 5, isolação em Hepr, cobertura em composto termoplástico polivinílico (Pvc) tipo Bwf, 0,6/1KV, 90ºC, de 70mm²</t>
  </si>
  <si>
    <t xml:space="preserve"> 37. 06.063.</t>
  </si>
  <si>
    <t>C70437</t>
  </si>
  <si>
    <t>Cabo de cobre, flexível, classe 4 ou 5, isolação em Hepr, cobertura em composto termoplástico polivinílico (Pvc) tipo Bwf, 0,6/1KV, 90ºC, de 6mm²</t>
  </si>
  <si>
    <t xml:space="preserve"> 37. 06.064.</t>
  </si>
  <si>
    <t>C70438</t>
  </si>
  <si>
    <t>Cabo de cobre, flexível, classe 4 ou 5, isolação em Hepr, cobertura em composto termoplástico polivinílico (Pvc) tipo Bwf, 0,6/1KV, 90ºC, de 185mm²</t>
  </si>
  <si>
    <t xml:space="preserve"> 37. 06.065.</t>
  </si>
  <si>
    <t>C70439</t>
  </si>
  <si>
    <t>Cabo de cobre, flexível, classe 4 ou 5, isolação em Hepr, cobertura em composto termoplástico polivinílico (Pvc) tipo Bwf, 0,6/1KV, 90ºC, de 240mm²</t>
  </si>
  <si>
    <t xml:space="preserve"> 37. 06.030.</t>
  </si>
  <si>
    <t>C70121</t>
  </si>
  <si>
    <t>Conector bi metálico para cabo 16mm²</t>
  </si>
  <si>
    <t xml:space="preserve"> 37. 06.031.</t>
  </si>
  <si>
    <t>C70122</t>
  </si>
  <si>
    <t>Conector bi metálico para cabo 25mm²</t>
  </si>
  <si>
    <t xml:space="preserve"> 37. 06.033.</t>
  </si>
  <si>
    <t>C70124</t>
  </si>
  <si>
    <t>Conector bi metálico para cabo 50mm²</t>
  </si>
  <si>
    <t xml:space="preserve"> 37. 06.046.</t>
  </si>
  <si>
    <t xml:space="preserve"> 37. 06.047.</t>
  </si>
  <si>
    <t>C70341</t>
  </si>
  <si>
    <t>Terminal compressão para cabo de 25mm²</t>
  </si>
  <si>
    <t xml:space="preserve"> 37. 06.048.</t>
  </si>
  <si>
    <t>C70342</t>
  </si>
  <si>
    <t>Terminal compressão para cabo de 35mm²</t>
  </si>
  <si>
    <t xml:space="preserve"> 37. 06.049.</t>
  </si>
  <si>
    <t>C70343</t>
  </si>
  <si>
    <t>Terminal compressão para cabo de 50mm²</t>
  </si>
  <si>
    <t xml:space="preserve"> 37. 06.050.</t>
  </si>
  <si>
    <t>C70344</t>
  </si>
  <si>
    <t>Terminal compressão para cabo de 70mm²</t>
  </si>
  <si>
    <t xml:space="preserve"> 37. 06.054.</t>
  </si>
  <si>
    <t>C70401</t>
  </si>
  <si>
    <t>Conector de cobre para cabo 16mm²</t>
  </si>
  <si>
    <t xml:space="preserve"> 37. 06.055.</t>
  </si>
  <si>
    <t>C70402</t>
  </si>
  <si>
    <t>Terminal de compressão em cobre para cabo de 16mm²</t>
  </si>
  <si>
    <t xml:space="preserve"> 37. 06.057.</t>
  </si>
  <si>
    <t>C70429</t>
  </si>
  <si>
    <t>Terminal compressão para cabo de 185mm²</t>
  </si>
  <si>
    <t xml:space="preserve"> 37. 06.066.</t>
  </si>
  <si>
    <t>C70440</t>
  </si>
  <si>
    <t>Terminal compressão para cabo de 240mm²</t>
  </si>
  <si>
    <t xml:space="preserve"> 37. 07.</t>
  </si>
  <si>
    <t xml:space="preserve"> 37. 07.010.</t>
  </si>
  <si>
    <t>Tomada embutir 3 pólos, 20A-250V, 2x4 , com placa</t>
  </si>
  <si>
    <t xml:space="preserve"> 37. 07.015.</t>
  </si>
  <si>
    <t xml:space="preserve"> 37. 07.019.</t>
  </si>
  <si>
    <t>Interruptor embutir 2 teclas simples, 10A-250V, 2x4 ,com placa</t>
  </si>
  <si>
    <t xml:space="preserve"> 37. 07.047.</t>
  </si>
  <si>
    <t xml:space="preserve"> 37. 07.067.</t>
  </si>
  <si>
    <t>C70445</t>
  </si>
  <si>
    <t>Terminal compressão para cabo de 120mm²</t>
  </si>
  <si>
    <t xml:space="preserve"> 37. 08.</t>
  </si>
  <si>
    <t>Iluminação</t>
  </si>
  <si>
    <t xml:space="preserve"> 37. 08.005.</t>
  </si>
  <si>
    <t>C70320</t>
  </si>
  <si>
    <t>Lâmpada fluorescente compacta potência 9W, tensão 110V (equivalente 25W incandescente)</t>
  </si>
  <si>
    <t xml:space="preserve"> 37. 08.006.</t>
  </si>
  <si>
    <t>C70321</t>
  </si>
  <si>
    <t>Lâmpada fluorescente compacta potência 11W, tensão 110V (equivalente 40W incandescente)</t>
  </si>
  <si>
    <t xml:space="preserve"> 37. 08.008.</t>
  </si>
  <si>
    <t>C70323</t>
  </si>
  <si>
    <t>Lâmpada fluorescente compacta potência 18W, tensão 110V (equivalente 75W incandescente)</t>
  </si>
  <si>
    <t xml:space="preserve"> 37. 08.009.</t>
  </si>
  <si>
    <t>Luminária 15 Watts sobrepor led com sensor de presensa</t>
  </si>
  <si>
    <t xml:space="preserve"> 37. 08.050.</t>
  </si>
  <si>
    <t>C70383</t>
  </si>
  <si>
    <t>Poste para iluminação pública com 1 luminária para até 400W</t>
  </si>
  <si>
    <t xml:space="preserve"> 37. 08.051.</t>
  </si>
  <si>
    <t>C70384</t>
  </si>
  <si>
    <t>Poste para iluminação pública com 2 luminária até 500W</t>
  </si>
  <si>
    <t xml:space="preserve"> 37. 08.052.</t>
  </si>
  <si>
    <t xml:space="preserve"> 37. 08.053.</t>
  </si>
  <si>
    <t>C70448</t>
  </si>
  <si>
    <t>Poste aço galcanizado tipo PA-5, h=7m</t>
  </si>
  <si>
    <t xml:space="preserve"> 37. 08.054.</t>
  </si>
  <si>
    <t>C70449</t>
  </si>
  <si>
    <t>Poste aço galcanizado tipo PA-4 h=7m</t>
  </si>
  <si>
    <t xml:space="preserve"> 37. 08.055.</t>
  </si>
  <si>
    <t>C70450</t>
  </si>
  <si>
    <t>Poste aço galcanizado tipo PA-3 h=4,5m</t>
  </si>
  <si>
    <t xml:space="preserve"> 37. 08.056.</t>
  </si>
  <si>
    <t>C70451</t>
  </si>
  <si>
    <t>Poste aço galcanizado tipo PA-2 h=4,5m</t>
  </si>
  <si>
    <t xml:space="preserve"> 37. 08.057.</t>
  </si>
  <si>
    <t>C70452</t>
  </si>
  <si>
    <t>Poste aço galcanizado tipo PA-1 h=4,5m</t>
  </si>
  <si>
    <t xml:space="preserve"> 37. 09.</t>
  </si>
  <si>
    <t xml:space="preserve"> 37. 09.002.</t>
  </si>
  <si>
    <t xml:space="preserve"> 37. 09.003.</t>
  </si>
  <si>
    <t>C70349</t>
  </si>
  <si>
    <t>Cabo de cobre nú 25mm²</t>
  </si>
  <si>
    <t xml:space="preserve"> 37. 09.004.</t>
  </si>
  <si>
    <t xml:space="preserve"> 37. 09.012.</t>
  </si>
  <si>
    <t>C70431</t>
  </si>
  <si>
    <t>Cabo de cobre nú 120mm2</t>
  </si>
  <si>
    <t xml:space="preserve"> 37. 09.007.</t>
  </si>
  <si>
    <t xml:space="preserve"> 37. 09.008.</t>
  </si>
  <si>
    <t xml:space="preserve"> 37. 09.009.</t>
  </si>
  <si>
    <t>Caixa de inspeção em PVC Ø300mm com tampa em ferro fundido para haste de aterramento</t>
  </si>
  <si>
    <t xml:space="preserve"> 37. 09.011.</t>
  </si>
  <si>
    <t>C70419</t>
  </si>
  <si>
    <t>Cabo de cobre nú 95mm2</t>
  </si>
  <si>
    <t xml:space="preserve"> 37. 09.013.</t>
  </si>
  <si>
    <t>C70459</t>
  </si>
  <si>
    <t>Caixa de inspeção pré-moldada 25x25cm para haste de aterramento com tampa de ferro fundido de 30x30cm</t>
  </si>
  <si>
    <t xml:space="preserve">TOTAL ITEM:  37   </t>
  </si>
  <si>
    <t xml:space="preserve"> 39.</t>
  </si>
  <si>
    <t xml:space="preserve"> 39. 01.</t>
  </si>
  <si>
    <t>Instalação de Gás</t>
  </si>
  <si>
    <t xml:space="preserve"> 39. 01.002.</t>
  </si>
  <si>
    <t>C90016</t>
  </si>
  <si>
    <t>Instalação de gás para implantação de empreendimento</t>
  </si>
  <si>
    <t xml:space="preserve"> 39. 01.005.</t>
  </si>
  <si>
    <t>C90018</t>
  </si>
  <si>
    <t>Casa de proteção de gás p/ 4 cilindros P45</t>
  </si>
  <si>
    <t xml:space="preserve"> 39. 01.006.</t>
  </si>
  <si>
    <t>C90019</t>
  </si>
  <si>
    <t>Casa de proteção de gás p/ 8 cilindros P45</t>
  </si>
  <si>
    <t xml:space="preserve"> 39. 04.</t>
  </si>
  <si>
    <t xml:space="preserve"> 39. 04.004.</t>
  </si>
  <si>
    <t>C90020</t>
  </si>
  <si>
    <t>Caixa abrigo para extintor</t>
  </si>
  <si>
    <t xml:space="preserve"> 39. 04.005.</t>
  </si>
  <si>
    <t xml:space="preserve"> 39. 04.006.</t>
  </si>
  <si>
    <t>Sinalização saída de emergência, sentido de fuga, sististema de  proteção e combate a incêdio existentes na edificação e pavimento</t>
  </si>
  <si>
    <t xml:space="preserve"> 39. 04.007.</t>
  </si>
  <si>
    <t xml:space="preserve"> 39. 04.008.</t>
  </si>
  <si>
    <t>C90024</t>
  </si>
  <si>
    <t>Sinalização para central de gás</t>
  </si>
  <si>
    <t xml:space="preserve"> 39. 04.010.</t>
  </si>
  <si>
    <t>C90026</t>
  </si>
  <si>
    <t xml:space="preserve">TOTAL ITEM:  39   </t>
  </si>
  <si>
    <t>Kit de Adaptações para PNE</t>
  </si>
  <si>
    <t xml:space="preserve"> 08. 09.070.</t>
  </si>
  <si>
    <t>C80071</t>
  </si>
  <si>
    <t>Banco articulável em aço inoxidável e assento em resina antiderrapante, comprimento 70,00cm, largura 45,00cm</t>
  </si>
  <si>
    <t xml:space="preserve"> 08. 09.112.</t>
  </si>
  <si>
    <t>C85696</t>
  </si>
  <si>
    <t>Bancada em ardósia polida para banheiro e lavatório de louça de embutir</t>
  </si>
  <si>
    <t>Barra apoio em aluminio com pintura epóxi, comprimento 40,00cm</t>
  </si>
  <si>
    <t xml:space="preserve"> 08. 09.203.</t>
  </si>
  <si>
    <t>C81003</t>
  </si>
  <si>
    <t>Barra apoio em aluminio com pintura epóxi, comprimento 60,00cm</t>
  </si>
  <si>
    <t>Barra apoio em aluminio com pintura epóxi, comprimento 70,00cm</t>
  </si>
  <si>
    <t xml:space="preserve"> 08. 09.206.</t>
  </si>
  <si>
    <t>C81006</t>
  </si>
  <si>
    <t>Barra apoio em aluminio com pintura epóxi, comprimento 90,00cm</t>
  </si>
  <si>
    <t xml:space="preserve"> 10. 04.</t>
  </si>
  <si>
    <t>Esquadrias em PVC</t>
  </si>
  <si>
    <t xml:space="preserve"> 10. 04.005.</t>
  </si>
  <si>
    <t>CA0106</t>
  </si>
  <si>
    <t>Porta sanfonada em PVC 1,10x2,10m</t>
  </si>
  <si>
    <t>Esquadrias Mista</t>
  </si>
  <si>
    <t>Porta pronta em madeira com alisar e marco em alumínio</t>
  </si>
  <si>
    <t>Revestimento Interno</t>
  </si>
  <si>
    <t xml:space="preserve"> 11. 01.010.</t>
  </si>
  <si>
    <t>CB0010</t>
  </si>
  <si>
    <t>Azulejo 15x15cm assentado com argamassa pré-fabricada de cimento colante, juntas a prumo, inclusive rejunte</t>
  </si>
  <si>
    <t>Pintura Interna para Paredes e Tetos</t>
  </si>
  <si>
    <t xml:space="preserve"> 14. 01.011.</t>
  </si>
  <si>
    <t>CE0011</t>
  </si>
  <si>
    <t>Pintura com tinta látex acrílica sobre sóculo</t>
  </si>
  <si>
    <t xml:space="preserve"> 15. 01.035.</t>
  </si>
  <si>
    <t>CF0035</t>
  </si>
  <si>
    <t>Rampa para acesso ao passeio em concreto fck=25,0MPa, espessura 8cm, largura 1,20m, inclinação máxima de 8%, inclusive acabamento desempenado</t>
  </si>
  <si>
    <t/>
  </si>
  <si>
    <t>BDI:</t>
  </si>
  <si>
    <t>Desconto:</t>
  </si>
  <si>
    <t>Visconde do Rio Branco - MG    Conjunto Habitacional Prefeito Raul Cardoso da Silva     64 Apts</t>
  </si>
  <si>
    <t>Digitar o valor do desconto</t>
  </si>
  <si>
    <t>O valor do BDI será calculado</t>
  </si>
  <si>
    <t>para o envio da composicao de BDI</t>
  </si>
  <si>
    <t xml:space="preserve">Imprimir em papel timbrado </t>
  </si>
  <si>
    <t>ou adicionar a logomarca no cabeçalho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</si>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</sst>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9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60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top" wrapText="1"/>
    </xf>
    <xf numFmtId="4" fontId="18" fillId="0" borderId="0" xfId="0" applyNumberFormat="1" applyFont="1" applyFill="1" applyAlignment="1">
      <alignment vertical="center"/>
    </xf>
    <xf numFmtId="4" fontId="18" fillId="33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/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Fill="1" applyAlignment="1">
      <alignment vertical="center"/>
    </xf>
    <xf numFmtId="4" fontId="16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0" fillId="33" borderId="0" xfId="0" applyNumberFormat="1" applyFill="1" applyAlignment="1">
      <alignment vertical="center"/>
    </xf>
    <xf numFmtId="0" fontId="0" fillId="0" borderId="0" xfId="0" applyAlignment="1">
      <alignment horizontal="left" vertical="top" wrapText="1"/>
    </xf>
    <xf numFmtId="4" fontId="16" fillId="0" borderId="0" xfId="0" applyNumberFormat="1" applyFont="1"/>
    <xf numFmtId="0" fontId="20" fillId="0" borderId="0" xfId="0" applyFont="1" applyAlignment="1" applyProtection="1">
      <alignment vertical="center"/>
    </xf>
    <xf numFmtId="4" fontId="19" fillId="0" borderId="0" xfId="0" applyNumberFormat="1" applyFont="1" applyFill="1" applyAlignment="1">
      <alignment vertical="center"/>
    </xf>
    <xf numFmtId="4" fontId="19" fillId="33" borderId="0" xfId="0" applyNumberFormat="1" applyFont="1" applyFill="1" applyAlignment="1">
      <alignment vertical="center"/>
    </xf>
    <xf numFmtId="4" fontId="0" fillId="0" borderId="0" xfId="0" applyNumberFormat="1" applyFill="1"/>
    <xf numFmtId="0" fontId="0" fillId="34" borderId="0" xfId="0" applyFill="1"/>
    <xf numFmtId="49" fontId="18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vertical="center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" fontId="16" fillId="0" borderId="0" xfId="0" applyNumberFormat="1" applyFont="1" applyAlignment="1">
      <alignment vertical="center"/>
    </xf>
    <xf numFmtId="4" fontId="0" fillId="33" borderId="0" xfId="0" applyNumberFormat="1" applyFill="1"/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/>
    <xf numFmtId="4" fontId="23" fillId="0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top" wrapText="1"/>
    </xf>
    <xf numFmtId="4" fontId="19" fillId="34" borderId="0" xfId="0" applyNumberFormat="1" applyFont="1" applyFill="1" applyAlignment="1">
      <alignment vertical="center"/>
    </xf>
    <xf numFmtId="4" fontId="0" fillId="34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/>
    <xf numFmtId="4" fontId="1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0" fontId="16" fillId="0" borderId="0" xfId="0" applyNumberFormat="1" applyFont="1"/>
    <xf numFmtId="10" fontId="16" fillId="0" borderId="0" xfId="0" applyNumberFormat="1" applyFont="1" applyProtection="1"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Fill="1" applyAlignment="1">
      <alignment vertical="center"/>
    </xf>
    <xf numFmtId="4" fontId="16" fillId="33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16" fillId="0" borderId="0" xfId="0" applyNumberFormat="1" applyFont="1" applyFill="1"/>
    <xf numFmtId="10" fontId="16" fillId="0" borderId="0" xfId="0" applyNumberFormat="1" applyFont="1"/>
    <xf numFmtId="0" fontId="16" fillId="34" borderId="10" xfId="0" applyFont="1" applyFill="1" applyBorder="1" applyProtection="1"/>
    <xf numFmtId="0" fontId="16" fillId="34" borderId="11" xfId="0" applyFont="1" applyFill="1" applyBorder="1" applyProtection="1"/>
    <xf numFmtId="0" fontId="16" fillId="34" borderId="12" xfId="0" applyFont="1" applyFill="1" applyBorder="1" applyProtection="1"/>
    <xf numFmtId="0" fontId="16" fillId="34" borderId="13" xfId="0" applyFont="1" applyFill="1" applyBorder="1" applyProtection="1"/>
    <xf numFmtId="0" fontId="16" fillId="34" borderId="0" xfId="0" applyFont="1" applyFill="1" applyBorder="1" applyProtection="1"/>
    <xf numFmtId="0" fontId="16" fillId="34" borderId="14" xfId="0" applyFont="1" applyFill="1" applyBorder="1" applyProtection="1"/>
    <xf numFmtId="4" fontId="16" fillId="34" borderId="13" xfId="0" applyNumberFormat="1" applyFont="1" applyFill="1" applyBorder="1" applyProtection="1"/>
    <xf numFmtId="0" fontId="16" fillId="34" borderId="15" xfId="0" applyFont="1" applyFill="1" applyBorder="1" applyProtection="1"/>
    <xf numFmtId="0" fontId="16" fillId="34" borderId="16" xfId="0" applyFont="1" applyFill="1" applyBorder="1" applyProtection="1"/>
    <xf numFmtId="0" fontId="16" fillId="34" borderId="17" xfId="0" applyFont="1" applyFill="1" applyBorder="1" applyProtection="1"/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Nota 2" xfId="43"/>
    <cellStyle name="Porcentagem 2" xfId="44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5"/>
    <cellStyle name="Total" xfId="17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E%20-%20Hab%20-COHAB%20-%20Visconde%20do%20Rio%20Branco%20-%2021%20SET%202018%20-%20LICIT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"/>
      <sheetName val="Orç_sintético"/>
      <sheetName val="Orç_analítico_Hab_Faixa_I"/>
      <sheetName val="Orç_analítico_Equipamen_Faixa_I"/>
      <sheetName val="Orç_eventos_Infra"/>
      <sheetName val="Cronograma"/>
      <sheetName val="Instruções"/>
      <sheetName val="Notas"/>
      <sheetName val="Bloco"/>
      <sheetName val="LjProt"/>
      <sheetName val="LjEst"/>
      <sheetName val="LjTub"/>
      <sheetName val="CC"/>
      <sheetName val="CO"/>
      <sheetName val="Terra"/>
      <sheetName val="Impl"/>
      <sheetName val="PNE"/>
      <sheetName val="LajProt-C"/>
      <sheetName val="HidSan-C"/>
      <sheetName val="Pluvi-C"/>
    </sheetNames>
    <sheetDataSet>
      <sheetData sheetId="0">
        <row r="4">
          <cell r="D4" t="str">
            <v>Apoio à Produção de Imóveis - Pessoa Jurídica</v>
          </cell>
        </row>
        <row r="8">
          <cell r="A8">
            <v>0</v>
          </cell>
        </row>
        <row r="33">
          <cell r="E33" t="str">
            <v>não</v>
          </cell>
        </row>
        <row r="39">
          <cell r="D39">
            <v>64</v>
          </cell>
        </row>
        <row r="78">
          <cell r="C78">
            <v>64</v>
          </cell>
        </row>
        <row r="88">
          <cell r="L88" t="str">
            <v>sim</v>
          </cell>
        </row>
      </sheetData>
      <sheetData sheetId="1">
        <row r="28">
          <cell r="L28">
            <v>2107.3812036054919</v>
          </cell>
        </row>
      </sheetData>
      <sheetData sheetId="2">
        <row r="19">
          <cell r="L19">
            <v>40040.242868504341</v>
          </cell>
        </row>
      </sheetData>
      <sheetData sheetId="3" refreshError="1"/>
      <sheetData sheetId="4">
        <row r="109">
          <cell r="M109">
            <v>550069.69820000022</v>
          </cell>
        </row>
      </sheetData>
      <sheetData sheetId="5" refreshError="1"/>
      <sheetData sheetId="6" refreshError="1"/>
      <sheetData sheetId="7" refreshError="1"/>
      <sheetData sheetId="8">
        <row r="1">
          <cell r="A1" t="str">
            <v>Visconde do Rio Branco - MG    Conjunto Habitacional Prefeito Raul Cardoso da Silva     64 Apts</v>
          </cell>
          <cell r="M1">
            <v>64</v>
          </cell>
        </row>
        <row r="2">
          <cell r="M2">
            <v>4</v>
          </cell>
        </row>
      </sheetData>
      <sheetData sheetId="9">
        <row r="1">
          <cell r="N1">
            <v>0.3</v>
          </cell>
        </row>
      </sheetData>
      <sheetData sheetId="10" refreshError="1"/>
      <sheetData sheetId="11" refreshError="1"/>
      <sheetData sheetId="12"/>
      <sheetData sheetId="13"/>
      <sheetData sheetId="14">
        <row r="8">
          <cell r="B8" t="str">
            <v>CL0032</v>
          </cell>
        </row>
      </sheetData>
      <sheetData sheetId="15">
        <row r="306">
          <cell r="J306">
            <v>198156.61000000002</v>
          </cell>
        </row>
      </sheetData>
      <sheetData sheetId="16"/>
      <sheetData sheetId="17" refreshError="1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277"/>
  <sheetViews>
    <sheetView tabSelected="1" workbookViewId="0">
      <selection activeCell="H2" sqref="H2"/>
    </sheetView>
  </sheetViews>
  <sheetFormatPr defaultRowHeight="15" x14ac:dyDescent="0.25"/>
  <cols>
    <col min="1" max="1" width="11.42578125" style="13" customWidth="1"/>
    <col min="2" max="2" width="7.5703125" hidden="1" customWidth="1"/>
    <col min="3" max="3" width="81" style="15" customWidth="1"/>
    <col min="4" max="4" width="5" style="13" customWidth="1"/>
    <col min="5" max="5" width="8.7109375" style="6" customWidth="1"/>
    <col min="6" max="6" width="10.140625" style="14" hidden="1" customWidth="1"/>
    <col min="7" max="7" width="10.140625" style="6" customWidth="1"/>
    <col min="8" max="8" width="11.42578125" style="6" customWidth="1"/>
    <col min="9" max="9" width="12.5703125" style="7" customWidth="1"/>
    <col min="10" max="10" width="2.7109375" customWidth="1"/>
    <col min="18" max="18" width="0" hidden="1" customWidth="1"/>
  </cols>
  <sheetData>
    <row r="1" spans="1:18" ht="16.5" thickBot="1" x14ac:dyDescent="0.3">
      <c r="A1" s="1" t="s">
        <v>2029</v>
      </c>
      <c r="B1" s="2"/>
      <c r="C1" s="3"/>
      <c r="D1" s="1"/>
      <c r="E1" s="4"/>
      <c r="F1" s="5"/>
      <c r="G1" s="4" t="s">
        <v>2027</v>
      </c>
      <c r="H1" s="11" t="s">
        <v>2028</v>
      </c>
      <c r="R1">
        <f>+[1]FRE!D39</f>
        <v>64</v>
      </c>
    </row>
    <row r="2" spans="1:18" ht="15.75" x14ac:dyDescent="0.25">
      <c r="A2" s="1" t="s">
        <v>0</v>
      </c>
      <c r="B2" s="2"/>
      <c r="C2" s="3"/>
      <c r="D2" s="1"/>
      <c r="E2" s="4"/>
      <c r="F2" s="5"/>
      <c r="G2" s="41">
        <f>-1.3*(H2-1)-1</f>
        <v>0.30000000000000004</v>
      </c>
      <c r="H2" s="42">
        <v>0</v>
      </c>
      <c r="K2" s="50" t="s">
        <v>2030</v>
      </c>
      <c r="L2" s="51"/>
      <c r="M2" s="51"/>
      <c r="N2" s="52"/>
      <c r="R2">
        <f>+R1/16</f>
        <v>4</v>
      </c>
    </row>
    <row r="3" spans="1:18" x14ac:dyDescent="0.25">
      <c r="K3" s="53" t="s">
        <v>2031</v>
      </c>
      <c r="L3" s="54"/>
      <c r="M3" s="54"/>
      <c r="N3" s="55"/>
    </row>
    <row r="4" spans="1:18" x14ac:dyDescent="0.25">
      <c r="A4" s="8" t="s">
        <v>1</v>
      </c>
      <c r="B4" s="9" t="s">
        <v>2</v>
      </c>
      <c r="C4" s="10" t="s">
        <v>3</v>
      </c>
      <c r="D4" s="8" t="s">
        <v>4</v>
      </c>
      <c r="E4" s="11" t="s">
        <v>5</v>
      </c>
      <c r="F4" s="12" t="s">
        <v>6</v>
      </c>
      <c r="G4" s="11" t="s">
        <v>7</v>
      </c>
      <c r="H4" s="11" t="s">
        <v>8</v>
      </c>
      <c r="K4" s="56" t="s">
        <v>2032</v>
      </c>
      <c r="L4" s="54"/>
      <c r="M4" s="54"/>
      <c r="N4" s="55"/>
    </row>
    <row r="5" spans="1:18" x14ac:dyDescent="0.25">
      <c r="K5" s="53" t="s">
        <v>2033</v>
      </c>
      <c r="L5" s="54"/>
      <c r="M5" s="54"/>
      <c r="N5" s="55"/>
    </row>
    <row r="6" spans="1:18" ht="15.75" thickBot="1" x14ac:dyDescent="0.3">
      <c r="A6" s="8" t="s">
        <v>9</v>
      </c>
      <c r="B6" s="9"/>
      <c r="C6" s="10" t="s">
        <v>10</v>
      </c>
      <c r="F6" s="14" t="s">
        <v>11</v>
      </c>
      <c r="G6" s="6" t="s">
        <v>11</v>
      </c>
      <c r="K6" s="57" t="s">
        <v>2034</v>
      </c>
      <c r="L6" s="58"/>
      <c r="M6" s="58"/>
      <c r="N6" s="59"/>
    </row>
    <row r="7" spans="1:18" x14ac:dyDescent="0.25">
      <c r="A7" s="13" t="s">
        <v>12</v>
      </c>
      <c r="C7" s="15" t="s">
        <v>13</v>
      </c>
      <c r="F7" s="14" t="s">
        <v>11</v>
      </c>
      <c r="G7" s="6" t="s">
        <v>11</v>
      </c>
    </row>
    <row r="8" spans="1:18" x14ac:dyDescent="0.25">
      <c r="A8" s="13" t="s">
        <v>14</v>
      </c>
      <c r="B8" t="s">
        <v>15</v>
      </c>
      <c r="C8" s="15" t="s">
        <v>16</v>
      </c>
      <c r="D8" s="13" t="s">
        <v>17</v>
      </c>
      <c r="E8" s="6">
        <v>260.25</v>
      </c>
      <c r="F8" s="14">
        <v>10.35</v>
      </c>
      <c r="G8" s="6">
        <f>IF(AND(F8&lt;&gt;0,F8&lt;&gt;""),F8*(1+$G$2),"")</f>
        <v>13.455</v>
      </c>
      <c r="H8" s="6">
        <f>ROUND((E8*G8),2)</f>
        <v>3501.66</v>
      </c>
    </row>
    <row r="9" spans="1:18" x14ac:dyDescent="0.25">
      <c r="F9" s="14" t="s">
        <v>2026</v>
      </c>
      <c r="G9" s="6" t="str">
        <f>IF(AND(F9&lt;&gt;0,F9&lt;&gt;""),F9*(1+$G$2),"")</f>
        <v/>
      </c>
    </row>
    <row r="10" spans="1:18" x14ac:dyDescent="0.25">
      <c r="A10" s="8"/>
      <c r="B10" s="9"/>
      <c r="C10" s="10" t="s">
        <v>18</v>
      </c>
      <c r="D10" s="8"/>
      <c r="E10" s="11"/>
      <c r="F10" s="12" t="s">
        <v>2026</v>
      </c>
      <c r="G10" s="11" t="str">
        <f>IF(AND(F10&lt;&gt;0,F10&lt;&gt;""),F10*(1+$G$2),"")</f>
        <v/>
      </c>
      <c r="H10" s="11"/>
      <c r="I10" s="16">
        <f>SUM(H7:H8)</f>
        <v>3501.66</v>
      </c>
    </row>
    <row r="11" spans="1:18" x14ac:dyDescent="0.25">
      <c r="A11" s="8"/>
      <c r="B11" s="9"/>
      <c r="C11" s="10"/>
      <c r="D11" s="8"/>
      <c r="E11" s="11"/>
      <c r="F11" s="12" t="s">
        <v>2026</v>
      </c>
      <c r="G11" s="11" t="str">
        <f>IF(AND(F11&lt;&gt;0,F11&lt;&gt;""),F11*(1+$G$2),"")</f>
        <v/>
      </c>
      <c r="H11" s="11"/>
      <c r="I11" s="16"/>
    </row>
    <row r="12" spans="1:18" x14ac:dyDescent="0.25">
      <c r="A12" s="8" t="s">
        <v>19</v>
      </c>
      <c r="B12" s="9"/>
      <c r="C12" s="10" t="s">
        <v>20</v>
      </c>
      <c r="D12" s="8"/>
      <c r="E12" s="11"/>
      <c r="F12" s="12" t="s">
        <v>11</v>
      </c>
      <c r="G12" s="11"/>
      <c r="H12" s="11"/>
      <c r="I12" s="16"/>
    </row>
    <row r="13" spans="1:18" x14ac:dyDescent="0.25">
      <c r="A13" s="13" t="s">
        <v>21</v>
      </c>
      <c r="C13" s="15" t="s">
        <v>22</v>
      </c>
      <c r="F13" s="14" t="s">
        <v>11</v>
      </c>
    </row>
    <row r="14" spans="1:18" x14ac:dyDescent="0.25">
      <c r="A14" s="13" t="s">
        <v>23</v>
      </c>
      <c r="B14" t="s">
        <v>24</v>
      </c>
      <c r="C14" s="15" t="s">
        <v>25</v>
      </c>
      <c r="D14" s="13" t="s">
        <v>26</v>
      </c>
      <c r="E14" s="6">
        <v>5.84</v>
      </c>
      <c r="F14" s="14">
        <v>121.25</v>
      </c>
      <c r="G14" s="6">
        <f>IF(AND(F14&lt;&gt;0,F14&lt;&gt;""),F14*(1+$G$2),"")</f>
        <v>157.625</v>
      </c>
      <c r="H14" s="6">
        <f>ROUND((E14*G14),2)</f>
        <v>920.53</v>
      </c>
    </row>
    <row r="15" spans="1:18" x14ac:dyDescent="0.25">
      <c r="A15" s="13" t="s">
        <v>27</v>
      </c>
      <c r="B15" t="s">
        <v>28</v>
      </c>
      <c r="C15" s="15" t="s">
        <v>29</v>
      </c>
      <c r="D15" s="13" t="s">
        <v>26</v>
      </c>
      <c r="E15" s="6">
        <v>81.2</v>
      </c>
      <c r="F15" s="14">
        <v>74.62</v>
      </c>
      <c r="G15" s="6">
        <f>IF(AND(F15&lt;&gt;0,F15&lt;&gt;""),F15*(1+$G$2),"")</f>
        <v>97.006000000000014</v>
      </c>
      <c r="H15" s="6">
        <f>ROUND((E15*G15),2)</f>
        <v>7876.89</v>
      </c>
    </row>
    <row r="16" spans="1:18" x14ac:dyDescent="0.25">
      <c r="A16" s="13" t="s">
        <v>30</v>
      </c>
      <c r="C16" s="15" t="s">
        <v>31</v>
      </c>
      <c r="F16" s="14" t="s">
        <v>11</v>
      </c>
    </row>
    <row r="17" spans="1:9" ht="30" x14ac:dyDescent="0.25">
      <c r="A17" s="13" t="s">
        <v>32</v>
      </c>
      <c r="B17" t="s">
        <v>33</v>
      </c>
      <c r="C17" s="15" t="s">
        <v>34</v>
      </c>
      <c r="D17" s="13" t="s">
        <v>26</v>
      </c>
      <c r="E17" s="6">
        <v>29.04</v>
      </c>
      <c r="F17" s="14">
        <v>75.489999999999995</v>
      </c>
      <c r="G17" s="6">
        <f>IF(AND(F17&lt;&gt;0,F17&lt;&gt;""),F17*(1+$G$2),"")</f>
        <v>98.137</v>
      </c>
      <c r="H17" s="6">
        <f>ROUND((E17*G17),2)</f>
        <v>2849.9</v>
      </c>
    </row>
    <row r="18" spans="1:9" ht="30" x14ac:dyDescent="0.25">
      <c r="A18" s="13" t="s">
        <v>35</v>
      </c>
      <c r="B18" t="s">
        <v>36</v>
      </c>
      <c r="C18" s="15" t="s">
        <v>37</v>
      </c>
      <c r="D18" s="13" t="s">
        <v>26</v>
      </c>
      <c r="E18" s="6">
        <v>4.45</v>
      </c>
      <c r="F18" s="14">
        <v>109.11</v>
      </c>
      <c r="G18" s="6">
        <f>IF(AND(F18&lt;&gt;0,F18&lt;&gt;""),F18*(1+$G$2),"")</f>
        <v>141.84300000000002</v>
      </c>
      <c r="H18" s="6">
        <f>ROUND((E18*G18),2)</f>
        <v>631.20000000000005</v>
      </c>
    </row>
    <row r="19" spans="1:9" ht="30" x14ac:dyDescent="0.25">
      <c r="A19" s="13" t="s">
        <v>38</v>
      </c>
      <c r="B19" t="s">
        <v>39</v>
      </c>
      <c r="C19" s="15" t="s">
        <v>40</v>
      </c>
      <c r="D19" s="13" t="s">
        <v>26</v>
      </c>
      <c r="E19" s="6">
        <v>9.68</v>
      </c>
      <c r="F19" s="14">
        <v>65.64</v>
      </c>
      <c r="G19" s="6">
        <f>IF(AND(F19&lt;&gt;0,F19&lt;&gt;""),F19*(1+$G$2),"")</f>
        <v>85.332000000000008</v>
      </c>
      <c r="H19" s="6">
        <f>ROUND((E19*G19),2)</f>
        <v>826.01</v>
      </c>
    </row>
    <row r="20" spans="1:9" ht="30" x14ac:dyDescent="0.25">
      <c r="A20" s="13" t="s">
        <v>41</v>
      </c>
      <c r="B20" t="s">
        <v>42</v>
      </c>
      <c r="C20" s="15" t="s">
        <v>43</v>
      </c>
      <c r="D20" s="13" t="s">
        <v>26</v>
      </c>
      <c r="E20" s="6">
        <v>18.72</v>
      </c>
      <c r="F20" s="14">
        <v>70.760000000000005</v>
      </c>
      <c r="G20" s="6">
        <f>IF(AND(F20&lt;&gt;0,F20&lt;&gt;""),F20*(1+$G$2),"")</f>
        <v>91.988000000000014</v>
      </c>
      <c r="H20" s="6">
        <f>ROUND((E20*G20),2)</f>
        <v>1722.02</v>
      </c>
    </row>
    <row r="21" spans="1:9" x14ac:dyDescent="0.25">
      <c r="A21" s="13" t="s">
        <v>44</v>
      </c>
      <c r="B21" t="s">
        <v>45</v>
      </c>
      <c r="C21" s="15" t="s">
        <v>46</v>
      </c>
      <c r="D21" s="13" t="s">
        <v>47</v>
      </c>
      <c r="E21" s="6">
        <v>40.130000000000003</v>
      </c>
      <c r="F21" s="14">
        <v>6.06</v>
      </c>
      <c r="G21" s="6">
        <f>IF(AND(F21&lt;&gt;0,F21&lt;&gt;""),F21*(1+$G$2),"")</f>
        <v>7.8780000000000001</v>
      </c>
      <c r="H21" s="6">
        <f>ROUND((E21*G21),2)</f>
        <v>316.14</v>
      </c>
    </row>
    <row r="22" spans="1:9" x14ac:dyDescent="0.25">
      <c r="A22" s="13" t="s">
        <v>48</v>
      </c>
      <c r="C22" s="15" t="s">
        <v>49</v>
      </c>
      <c r="F22" s="14" t="s">
        <v>11</v>
      </c>
    </row>
    <row r="23" spans="1:9" ht="45" x14ac:dyDescent="0.25">
      <c r="A23" s="13" t="s">
        <v>50</v>
      </c>
      <c r="B23" t="s">
        <v>51</v>
      </c>
      <c r="C23" s="15" t="s">
        <v>52</v>
      </c>
      <c r="D23" s="13" t="s">
        <v>26</v>
      </c>
      <c r="E23" s="6">
        <v>974.15</v>
      </c>
      <c r="F23" s="14">
        <v>19.25</v>
      </c>
      <c r="G23" s="6">
        <f>IF(AND(F23&lt;&gt;0,F23&lt;&gt;""),F23*(1+$G$2),"")</f>
        <v>25.025000000000002</v>
      </c>
      <c r="H23" s="6">
        <f>ROUND((E23*G23),2)</f>
        <v>24378.1</v>
      </c>
    </row>
    <row r="24" spans="1:9" x14ac:dyDescent="0.25">
      <c r="A24" s="13" t="s">
        <v>53</v>
      </c>
      <c r="B24" t="s">
        <v>54</v>
      </c>
      <c r="C24" s="15" t="s">
        <v>55</v>
      </c>
      <c r="D24" s="13" t="s">
        <v>47</v>
      </c>
      <c r="E24" s="6">
        <v>154.21</v>
      </c>
      <c r="F24" s="14">
        <v>6.68</v>
      </c>
      <c r="G24" s="6">
        <f>IF(AND(F24&lt;&gt;0,F24&lt;&gt;""),F24*(1+$G$2),"")</f>
        <v>8.6839999999999993</v>
      </c>
      <c r="H24" s="6">
        <f>ROUND((E24*G24),2)</f>
        <v>1339.16</v>
      </c>
    </row>
    <row r="25" spans="1:9" x14ac:dyDescent="0.25">
      <c r="A25" s="13" t="s">
        <v>56</v>
      </c>
      <c r="B25" t="s">
        <v>57</v>
      </c>
      <c r="C25" s="15" t="s">
        <v>58</v>
      </c>
      <c r="D25" s="13" t="s">
        <v>59</v>
      </c>
      <c r="E25" s="6">
        <v>8</v>
      </c>
      <c r="F25" s="14">
        <v>20.96</v>
      </c>
      <c r="G25" s="6">
        <f>IF(AND(F25&lt;&gt;0,F25&lt;&gt;""),F25*(1+$G$2),"")</f>
        <v>27.248000000000001</v>
      </c>
      <c r="H25" s="6">
        <f>ROUND((E25*G25),2)</f>
        <v>217.98</v>
      </c>
    </row>
    <row r="26" spans="1:9" x14ac:dyDescent="0.25">
      <c r="A26" s="13" t="s">
        <v>60</v>
      </c>
      <c r="C26" s="15" t="s">
        <v>61</v>
      </c>
      <c r="F26" s="14" t="s">
        <v>11</v>
      </c>
    </row>
    <row r="27" spans="1:9" x14ac:dyDescent="0.25">
      <c r="A27" s="13" t="s">
        <v>62</v>
      </c>
      <c r="B27" t="s">
        <v>63</v>
      </c>
      <c r="C27" s="15" t="s">
        <v>64</v>
      </c>
      <c r="D27" s="13" t="s">
        <v>17</v>
      </c>
      <c r="E27" s="6">
        <v>816.38</v>
      </c>
      <c r="F27" s="14">
        <v>68.900000000000006</v>
      </c>
      <c r="G27" s="6">
        <f>IF(AND(F27&lt;&gt;0,F27&lt;&gt;""),F27*(1+$G$2),"")</f>
        <v>89.570000000000007</v>
      </c>
      <c r="H27" s="6">
        <f>ROUND((E27*G27),2)</f>
        <v>73123.16</v>
      </c>
    </row>
    <row r="28" spans="1:9" x14ac:dyDescent="0.25">
      <c r="A28" s="13" t="s">
        <v>65</v>
      </c>
      <c r="B28" t="s">
        <v>66</v>
      </c>
      <c r="C28" s="15" t="s">
        <v>67</v>
      </c>
      <c r="D28" s="13" t="s">
        <v>47</v>
      </c>
      <c r="E28" s="6">
        <v>352.94</v>
      </c>
      <c r="F28" s="14">
        <v>5.38</v>
      </c>
      <c r="G28" s="6">
        <f>IF(AND(F28&lt;&gt;0,F28&lt;&gt;""),F28*(1+$G$2),"")</f>
        <v>6.9939999999999998</v>
      </c>
      <c r="H28" s="6">
        <f>ROUND((E28*G28),2)</f>
        <v>2468.46</v>
      </c>
    </row>
    <row r="29" spans="1:9" x14ac:dyDescent="0.25">
      <c r="A29" s="13" t="s">
        <v>68</v>
      </c>
      <c r="C29" s="15" t="s">
        <v>69</v>
      </c>
      <c r="F29" s="14" t="s">
        <v>11</v>
      </c>
    </row>
    <row r="30" spans="1:9" x14ac:dyDescent="0.25">
      <c r="A30" s="13" t="s">
        <v>70</v>
      </c>
      <c r="B30" t="s">
        <v>71</v>
      </c>
      <c r="C30" s="15" t="s">
        <v>72</v>
      </c>
      <c r="D30" s="13" t="s">
        <v>17</v>
      </c>
      <c r="E30" s="6">
        <v>34.229999999999997</v>
      </c>
      <c r="F30" s="14">
        <v>204.09</v>
      </c>
      <c r="G30" s="6">
        <f>IF(AND(F30&lt;&gt;0,F30&lt;&gt;""),F30*(1+$G$2),"")</f>
        <v>265.31700000000001</v>
      </c>
      <c r="H30" s="6">
        <f>ROUND((E30*G30),2)</f>
        <v>9081.7999999999993</v>
      </c>
    </row>
    <row r="31" spans="1:9" x14ac:dyDescent="0.25">
      <c r="F31" s="14" t="s">
        <v>2026</v>
      </c>
      <c r="G31" s="6" t="str">
        <f>IF(AND(F31&lt;&gt;0,F31&lt;&gt;""),F31*(1+$G$2),"")</f>
        <v/>
      </c>
    </row>
    <row r="32" spans="1:9" x14ac:dyDescent="0.25">
      <c r="A32" s="8"/>
      <c r="B32" s="9"/>
      <c r="C32" s="10" t="s">
        <v>73</v>
      </c>
      <c r="D32" s="8"/>
      <c r="E32" s="11"/>
      <c r="F32" s="12" t="s">
        <v>2026</v>
      </c>
      <c r="G32" s="11" t="str">
        <f>IF(AND(F32&lt;&gt;0,F32&lt;&gt;""),F32*(1+$G$2),"")</f>
        <v/>
      </c>
      <c r="H32" s="11"/>
      <c r="I32" s="16">
        <f>SUM(H13:H30)</f>
        <v>125751.35000000002</v>
      </c>
    </row>
    <row r="33" spans="1:12" x14ac:dyDescent="0.25">
      <c r="A33" s="8"/>
      <c r="B33" s="9"/>
      <c r="C33" s="10"/>
      <c r="D33" s="8"/>
      <c r="E33" s="11"/>
      <c r="F33" s="12" t="s">
        <v>2026</v>
      </c>
      <c r="G33" s="11" t="str">
        <f>IF(AND(F33&lt;&gt;0,F33&lt;&gt;""),F33*(1+$G$2),"")</f>
        <v/>
      </c>
      <c r="H33" s="11"/>
      <c r="I33" s="16"/>
    </row>
    <row r="34" spans="1:12" x14ac:dyDescent="0.25">
      <c r="A34" s="8" t="s">
        <v>74</v>
      </c>
      <c r="B34" s="9"/>
      <c r="C34" s="10" t="s">
        <v>75</v>
      </c>
      <c r="D34" s="8"/>
      <c r="E34" s="11"/>
      <c r="F34" s="12" t="s">
        <v>11</v>
      </c>
      <c r="G34" s="11"/>
      <c r="H34" s="11"/>
      <c r="I34" s="16"/>
    </row>
    <row r="35" spans="1:12" x14ac:dyDescent="0.25">
      <c r="A35" s="13" t="s">
        <v>76</v>
      </c>
      <c r="C35" s="15" t="s">
        <v>77</v>
      </c>
      <c r="F35" s="14" t="s">
        <v>11</v>
      </c>
    </row>
    <row r="36" spans="1:12" x14ac:dyDescent="0.25">
      <c r="A36" s="13" t="s">
        <v>78</v>
      </c>
      <c r="B36" t="s">
        <v>79</v>
      </c>
      <c r="C36" s="15" t="s">
        <v>80</v>
      </c>
      <c r="D36" s="13" t="s">
        <v>17</v>
      </c>
      <c r="E36" s="6">
        <v>1632.24</v>
      </c>
      <c r="F36" s="14">
        <v>43.64</v>
      </c>
      <c r="G36" s="6">
        <f>IF(AND(F36&lt;&gt;0,F36&lt;&gt;""),F36*(1+$G$2),"")</f>
        <v>56.731999999999999</v>
      </c>
      <c r="H36" s="6">
        <f>ROUND((E36*G36),2)</f>
        <v>92600.24</v>
      </c>
    </row>
    <row r="37" spans="1:12" x14ac:dyDescent="0.25">
      <c r="A37" s="13" t="s">
        <v>81</v>
      </c>
      <c r="B37" t="s">
        <v>82</v>
      </c>
      <c r="C37" s="15" t="s">
        <v>83</v>
      </c>
      <c r="D37" s="13" t="s">
        <v>59</v>
      </c>
      <c r="E37" s="6">
        <v>105</v>
      </c>
      <c r="F37" s="14">
        <v>2.04</v>
      </c>
      <c r="G37" s="6">
        <f>IF(AND(F37&lt;&gt;0,F37&lt;&gt;""),F37*(1+$G$2),"")</f>
        <v>2.6520000000000001</v>
      </c>
      <c r="H37" s="6">
        <f>ROUND((E37*G37),2)</f>
        <v>278.45999999999998</v>
      </c>
    </row>
    <row r="38" spans="1:12" x14ac:dyDescent="0.25">
      <c r="A38" s="13" t="s">
        <v>84</v>
      </c>
      <c r="C38" s="15" t="s">
        <v>85</v>
      </c>
      <c r="F38" s="14" t="s">
        <v>11</v>
      </c>
    </row>
    <row r="39" spans="1:12" ht="30" x14ac:dyDescent="0.25">
      <c r="A39" s="13" t="s">
        <v>86</v>
      </c>
      <c r="B39" t="s">
        <v>87</v>
      </c>
      <c r="C39" s="15" t="s">
        <v>88</v>
      </c>
      <c r="D39" s="13" t="s">
        <v>26</v>
      </c>
      <c r="E39" s="6">
        <v>176.89</v>
      </c>
      <c r="F39" s="14">
        <v>28.82</v>
      </c>
      <c r="G39" s="6">
        <f>IF(AND(F39&lt;&gt;0,F39&lt;&gt;""),F39*(1+$G$2),"")</f>
        <v>37.466000000000001</v>
      </c>
      <c r="H39" s="6">
        <f>ROUND((E39*G39),2)</f>
        <v>6627.36</v>
      </c>
    </row>
    <row r="40" spans="1:12" ht="30" x14ac:dyDescent="0.25">
      <c r="A40" s="13" t="s">
        <v>89</v>
      </c>
      <c r="B40" t="s">
        <v>90</v>
      </c>
      <c r="C40" s="15" t="s">
        <v>91</v>
      </c>
      <c r="D40" s="13" t="s">
        <v>26</v>
      </c>
      <c r="E40" s="6">
        <v>77.849999999999994</v>
      </c>
      <c r="F40" s="14">
        <v>28.82</v>
      </c>
      <c r="G40" s="6">
        <f>IF(AND(F40&lt;&gt;0,F40&lt;&gt;""),F40*(1+$G$2),"")</f>
        <v>37.466000000000001</v>
      </c>
      <c r="H40" s="6">
        <f>ROUND((E40*G40),2)</f>
        <v>2916.73</v>
      </c>
    </row>
    <row r="41" spans="1:12" x14ac:dyDescent="0.25">
      <c r="A41" s="13" t="s">
        <v>92</v>
      </c>
      <c r="C41" s="15" t="s">
        <v>93</v>
      </c>
      <c r="F41" s="14" t="s">
        <v>11</v>
      </c>
    </row>
    <row r="42" spans="1:12" ht="30" x14ac:dyDescent="0.25">
      <c r="A42" s="13" t="s">
        <v>94</v>
      </c>
      <c r="B42" t="s">
        <v>95</v>
      </c>
      <c r="C42" s="15" t="s">
        <v>96</v>
      </c>
      <c r="D42" s="13" t="s">
        <v>26</v>
      </c>
      <c r="E42" s="6">
        <v>226.64</v>
      </c>
      <c r="F42" s="14">
        <v>12.16</v>
      </c>
      <c r="G42" s="6">
        <f>IF(AND(F42&lt;&gt;0,F42&lt;&gt;""),F42*(1+$G$2),"")</f>
        <v>15.808000000000002</v>
      </c>
      <c r="H42" s="6">
        <f>ROUND((E42*G42),2)</f>
        <v>3582.73</v>
      </c>
      <c r="K42" s="17">
        <v>1.6500000000000001E-2</v>
      </c>
      <c r="L42" s="17">
        <v>8.8283249999999995</v>
      </c>
    </row>
    <row r="43" spans="1:12" x14ac:dyDescent="0.25">
      <c r="F43" s="14" t="s">
        <v>2026</v>
      </c>
      <c r="G43" s="6" t="str">
        <f>IF(AND(F43&lt;&gt;0,F43&lt;&gt;""),F43*(1+$G$2),"")</f>
        <v/>
      </c>
      <c r="K43" s="17">
        <v>0.39500000000000002</v>
      </c>
      <c r="L43" s="17">
        <v>3.3338000000000001</v>
      </c>
    </row>
    <row r="44" spans="1:12" x14ac:dyDescent="0.25">
      <c r="A44" s="8"/>
      <c r="B44" s="9"/>
      <c r="C44" s="10" t="s">
        <v>97</v>
      </c>
      <c r="D44" s="8"/>
      <c r="E44" s="11"/>
      <c r="F44" s="12" t="s">
        <v>2026</v>
      </c>
      <c r="G44" s="11" t="str">
        <f>IF(AND(F44&lt;&gt;0,F44&lt;&gt;""),F44*(1+$G$2),"")</f>
        <v/>
      </c>
      <c r="H44" s="11"/>
      <c r="I44" s="16">
        <f>SUM(H35:H42)</f>
        <v>106005.52</v>
      </c>
      <c r="K44" s="17"/>
      <c r="L44" s="17">
        <v>12.162125</v>
      </c>
    </row>
    <row r="45" spans="1:12" x14ac:dyDescent="0.25">
      <c r="A45" s="8"/>
      <c r="B45" s="9"/>
      <c r="C45" s="10"/>
      <c r="D45" s="8"/>
      <c r="E45" s="11"/>
      <c r="F45" s="12" t="s">
        <v>2026</v>
      </c>
      <c r="G45" s="11" t="str">
        <f>IF(AND(F45&lt;&gt;0,F45&lt;&gt;""),F45*(1+$G$2),"")</f>
        <v/>
      </c>
      <c r="H45" s="11"/>
      <c r="I45" s="16"/>
    </row>
    <row r="46" spans="1:12" x14ac:dyDescent="0.25">
      <c r="A46" s="8" t="s">
        <v>98</v>
      </c>
      <c r="B46" s="9"/>
      <c r="C46" s="10" t="s">
        <v>99</v>
      </c>
      <c r="D46" s="8"/>
      <c r="E46" s="11"/>
      <c r="F46" s="12" t="s">
        <v>11</v>
      </c>
      <c r="G46" s="11"/>
      <c r="H46" s="11"/>
      <c r="I46" s="16"/>
    </row>
    <row r="47" spans="1:12" x14ac:dyDescent="0.25">
      <c r="A47" s="13" t="s">
        <v>100</v>
      </c>
      <c r="C47" s="15" t="s">
        <v>101</v>
      </c>
      <c r="F47" s="14" t="s">
        <v>11</v>
      </c>
    </row>
    <row r="48" spans="1:12" ht="30" x14ac:dyDescent="0.25">
      <c r="A48" s="13" t="s">
        <v>102</v>
      </c>
      <c r="B48" t="s">
        <v>103</v>
      </c>
      <c r="C48" s="15" t="s">
        <v>104</v>
      </c>
      <c r="D48" s="13" t="s">
        <v>17</v>
      </c>
      <c r="E48" s="6">
        <v>175.6</v>
      </c>
      <c r="F48" s="14">
        <v>112.51</v>
      </c>
      <c r="G48" s="6">
        <f>IF(AND(F48&lt;&gt;0,F48&lt;&gt;""),F48*(1+$G$2),"")</f>
        <v>146.26300000000001</v>
      </c>
      <c r="H48" s="6">
        <f>ROUND((E48*G48),2)</f>
        <v>25683.78</v>
      </c>
    </row>
    <row r="49" spans="1:9" x14ac:dyDescent="0.25">
      <c r="A49" s="13" t="s">
        <v>105</v>
      </c>
      <c r="C49" s="15" t="s">
        <v>106</v>
      </c>
      <c r="F49" s="14" t="s">
        <v>11</v>
      </c>
    </row>
    <row r="50" spans="1:9" x14ac:dyDescent="0.25">
      <c r="A50" s="13" t="s">
        <v>107</v>
      </c>
      <c r="B50" t="s">
        <v>108</v>
      </c>
      <c r="C50" s="15" t="s">
        <v>109</v>
      </c>
      <c r="D50" s="13" t="s">
        <v>17</v>
      </c>
      <c r="E50" s="18">
        <v>175.6</v>
      </c>
      <c r="F50" s="19">
        <v>28.03</v>
      </c>
      <c r="G50" s="18">
        <f>IF(AND(F50&lt;&gt;0,F50&lt;&gt;""),F50*(1+$G$2),"")</f>
        <v>36.439</v>
      </c>
      <c r="H50" s="18">
        <f>ROUND((E50*G50),2)</f>
        <v>6398.69</v>
      </c>
    </row>
    <row r="51" spans="1:9" x14ac:dyDescent="0.25">
      <c r="A51" s="13" t="s">
        <v>110</v>
      </c>
      <c r="C51" s="15" t="s">
        <v>111</v>
      </c>
      <c r="F51" s="14" t="s">
        <v>11</v>
      </c>
    </row>
    <row r="52" spans="1:9" x14ac:dyDescent="0.25">
      <c r="A52" s="13" t="s">
        <v>112</v>
      </c>
      <c r="B52" t="s">
        <v>113</v>
      </c>
      <c r="C52" s="15" t="s">
        <v>114</v>
      </c>
      <c r="D52" s="13" t="s">
        <v>17</v>
      </c>
      <c r="E52" s="6">
        <v>156.18</v>
      </c>
      <c r="F52" s="14">
        <v>33.06</v>
      </c>
      <c r="G52" s="6">
        <f>IF(AND(F52&lt;&gt;0,F52&lt;&gt;""),F52*(1+$G$2),"")</f>
        <v>42.978000000000002</v>
      </c>
      <c r="H52" s="6">
        <f>ROUND((E52*G52),2)</f>
        <v>6712.3</v>
      </c>
    </row>
    <row r="53" spans="1:9" x14ac:dyDescent="0.25">
      <c r="A53" s="13" t="s">
        <v>115</v>
      </c>
      <c r="C53" s="15" t="s">
        <v>116</v>
      </c>
      <c r="F53" s="14" t="s">
        <v>11</v>
      </c>
    </row>
    <row r="54" spans="1:9" x14ac:dyDescent="0.25">
      <c r="A54" s="13" t="s">
        <v>117</v>
      </c>
      <c r="B54" t="s">
        <v>118</v>
      </c>
      <c r="C54" s="15" t="s">
        <v>119</v>
      </c>
      <c r="D54" s="13" t="s">
        <v>59</v>
      </c>
      <c r="E54" s="6">
        <v>1</v>
      </c>
      <c r="F54" s="14">
        <v>465</v>
      </c>
      <c r="G54" s="6">
        <f>IF(AND(F54&lt;&gt;0,F54&lt;&gt;""),F54*(1+$G$2),"")</f>
        <v>604.5</v>
      </c>
      <c r="H54" s="6">
        <f>ROUND((E54*G54),2)</f>
        <v>604.5</v>
      </c>
    </row>
    <row r="55" spans="1:9" x14ac:dyDescent="0.25">
      <c r="F55" s="14" t="s">
        <v>2026</v>
      </c>
      <c r="G55" s="6" t="str">
        <f>IF(AND(F55&lt;&gt;0,F55&lt;&gt;""),F55*(1+$G$2),"")</f>
        <v/>
      </c>
    </row>
    <row r="56" spans="1:9" x14ac:dyDescent="0.25">
      <c r="A56" s="8"/>
      <c r="B56" s="9"/>
      <c r="C56" s="10" t="s">
        <v>120</v>
      </c>
      <c r="D56" s="8"/>
      <c r="E56" s="11"/>
      <c r="F56" s="12" t="s">
        <v>2026</v>
      </c>
      <c r="G56" s="11" t="str">
        <f>IF(AND(F56&lt;&gt;0,F56&lt;&gt;""),F56*(1+$G$2),"")</f>
        <v/>
      </c>
      <c r="H56" s="11"/>
      <c r="I56" s="16">
        <f>SUM(H47:H54)</f>
        <v>39399.269999999997</v>
      </c>
    </row>
    <row r="57" spans="1:9" x14ac:dyDescent="0.25">
      <c r="A57" s="8"/>
      <c r="B57" s="9"/>
      <c r="C57" s="10"/>
      <c r="D57" s="8"/>
      <c r="E57" s="11"/>
      <c r="F57" s="12" t="s">
        <v>2026</v>
      </c>
      <c r="G57" s="11" t="str">
        <f>IF(AND(F57&lt;&gt;0,F57&lt;&gt;""),F57*(1+$G$2),"")</f>
        <v/>
      </c>
      <c r="H57" s="11"/>
      <c r="I57" s="16"/>
    </row>
    <row r="58" spans="1:9" x14ac:dyDescent="0.25">
      <c r="A58" s="8" t="s">
        <v>121</v>
      </c>
      <c r="B58" s="9"/>
      <c r="C58" s="10" t="s">
        <v>122</v>
      </c>
      <c r="D58" s="8"/>
      <c r="E58" s="11"/>
      <c r="F58" s="12" t="s">
        <v>11</v>
      </c>
      <c r="G58" s="11"/>
      <c r="H58" s="11"/>
      <c r="I58" s="16"/>
    </row>
    <row r="59" spans="1:9" x14ac:dyDescent="0.25">
      <c r="A59" s="13" t="s">
        <v>123</v>
      </c>
      <c r="C59" s="15" t="s">
        <v>124</v>
      </c>
      <c r="F59" s="14" t="s">
        <v>11</v>
      </c>
    </row>
    <row r="60" spans="1:9" x14ac:dyDescent="0.25">
      <c r="A60" s="13" t="s">
        <v>125</v>
      </c>
      <c r="B60" t="s">
        <v>126</v>
      </c>
      <c r="C60" s="15" t="s">
        <v>127</v>
      </c>
      <c r="D60" s="13" t="s">
        <v>17</v>
      </c>
      <c r="E60" s="18">
        <v>70.8</v>
      </c>
      <c r="F60" s="19">
        <v>10.19</v>
      </c>
      <c r="G60" s="18">
        <f>IF(AND(F60&lt;&gt;0,F60&lt;&gt;""),F60*(1+$G$2),"")</f>
        <v>13.247</v>
      </c>
      <c r="H60" s="18">
        <f>ROUND((E60*G60),2)</f>
        <v>937.89</v>
      </c>
    </row>
    <row r="61" spans="1:9" x14ac:dyDescent="0.25">
      <c r="A61" s="13" t="s">
        <v>128</v>
      </c>
      <c r="C61" s="15" t="s">
        <v>129</v>
      </c>
      <c r="F61" s="14" t="s">
        <v>11</v>
      </c>
    </row>
    <row r="62" spans="1:9" x14ac:dyDescent="0.25">
      <c r="A62" s="13" t="s">
        <v>130</v>
      </c>
      <c r="B62" t="s">
        <v>131</v>
      </c>
      <c r="C62" s="15" t="s">
        <v>132</v>
      </c>
      <c r="D62" s="13" t="s">
        <v>17</v>
      </c>
      <c r="E62" s="6">
        <v>673.95</v>
      </c>
      <c r="F62" s="14">
        <v>16.399999999999999</v>
      </c>
      <c r="G62" s="6">
        <f>IF(AND(F62&lt;&gt;0,F62&lt;&gt;""),F62*(1+$G$2),"")</f>
        <v>21.32</v>
      </c>
      <c r="H62" s="6">
        <f>ROUND((E62*G62),2)</f>
        <v>14368.61</v>
      </c>
    </row>
    <row r="63" spans="1:9" x14ac:dyDescent="0.25">
      <c r="F63" s="14" t="s">
        <v>2026</v>
      </c>
      <c r="G63" s="6" t="str">
        <f>IF(AND(F63&lt;&gt;0,F63&lt;&gt;""),F63*(1+$G$2),"")</f>
        <v/>
      </c>
    </row>
    <row r="64" spans="1:9" x14ac:dyDescent="0.25">
      <c r="A64" s="8"/>
      <c r="B64" s="9"/>
      <c r="C64" s="10" t="s">
        <v>133</v>
      </c>
      <c r="D64" s="8"/>
      <c r="E64" s="11"/>
      <c r="F64" s="12" t="s">
        <v>2026</v>
      </c>
      <c r="G64" s="11" t="str">
        <f>IF(AND(F64&lt;&gt;0,F64&lt;&gt;""),F64*(1+$G$2),"")</f>
        <v/>
      </c>
      <c r="H64" s="11"/>
      <c r="I64" s="16">
        <f>SUM(H59:H62)</f>
        <v>15306.5</v>
      </c>
    </row>
    <row r="65" spans="1:9" x14ac:dyDescent="0.25">
      <c r="A65" s="8"/>
      <c r="B65" s="9"/>
      <c r="C65" s="10"/>
      <c r="D65" s="8"/>
      <c r="E65" s="11"/>
      <c r="F65" s="12" t="s">
        <v>2026</v>
      </c>
      <c r="G65" s="11" t="str">
        <f>IF(AND(F65&lt;&gt;0,F65&lt;&gt;""),F65*(1+$G$2),"")</f>
        <v/>
      </c>
      <c r="H65" s="11"/>
      <c r="I65" s="16"/>
    </row>
    <row r="66" spans="1:9" x14ac:dyDescent="0.25">
      <c r="A66" s="8" t="s">
        <v>134</v>
      </c>
      <c r="B66" s="9"/>
      <c r="C66" s="10" t="s">
        <v>135</v>
      </c>
      <c r="D66" s="8"/>
      <c r="E66" s="11"/>
      <c r="F66" s="12" t="s">
        <v>11</v>
      </c>
      <c r="G66" s="11"/>
      <c r="H66" s="11"/>
      <c r="I66" s="16"/>
    </row>
    <row r="67" spans="1:9" x14ac:dyDescent="0.25">
      <c r="A67" s="13" t="s">
        <v>136</v>
      </c>
      <c r="C67" s="15" t="s">
        <v>137</v>
      </c>
      <c r="F67" s="14" t="s">
        <v>11</v>
      </c>
    </row>
    <row r="68" spans="1:9" x14ac:dyDescent="0.25">
      <c r="A68" s="13" t="s">
        <v>138</v>
      </c>
      <c r="B68" t="s">
        <v>139</v>
      </c>
      <c r="C68" s="15" t="s">
        <v>140</v>
      </c>
      <c r="D68" s="13" t="s">
        <v>59</v>
      </c>
      <c r="E68" s="6">
        <v>1</v>
      </c>
      <c r="F68" s="14">
        <v>40.21</v>
      </c>
      <c r="G68" s="6">
        <f>IF(AND(F68&lt;&gt;0,F68&lt;&gt;""),F68*(1+$G$2),"")</f>
        <v>52.273000000000003</v>
      </c>
      <c r="H68" s="6">
        <f>ROUND((E68*G68),2)</f>
        <v>52.27</v>
      </c>
    </row>
    <row r="69" spans="1:9" x14ac:dyDescent="0.25">
      <c r="A69" s="13" t="s">
        <v>141</v>
      </c>
      <c r="B69" t="s">
        <v>142</v>
      </c>
      <c r="C69" s="15" t="s">
        <v>143</v>
      </c>
      <c r="D69" s="13" t="s">
        <v>59</v>
      </c>
      <c r="E69" s="6">
        <v>1</v>
      </c>
      <c r="F69" s="14">
        <v>27.73</v>
      </c>
      <c r="G69" s="6">
        <f>IF(AND(F69&lt;&gt;0,F69&lt;&gt;""),F69*(1+$G$2),"")</f>
        <v>36.048999999999999</v>
      </c>
      <c r="H69" s="6">
        <f>ROUND((E69*G69),2)</f>
        <v>36.049999999999997</v>
      </c>
    </row>
    <row r="70" spans="1:9" ht="30" x14ac:dyDescent="0.25">
      <c r="A70" s="13" t="s">
        <v>144</v>
      </c>
      <c r="B70" t="s">
        <v>145</v>
      </c>
      <c r="C70" s="15" t="s">
        <v>146</v>
      </c>
      <c r="D70" s="13" t="s">
        <v>59</v>
      </c>
      <c r="E70" s="6">
        <v>1</v>
      </c>
      <c r="F70" s="14">
        <v>5806.82</v>
      </c>
      <c r="G70" s="6">
        <f>IF(AND(F70&lt;&gt;0,F70&lt;&gt;""),F70*(1+$G$2),"")</f>
        <v>7548.866</v>
      </c>
      <c r="H70" s="6">
        <f>ROUND((E70*G70),2)</f>
        <v>7548.87</v>
      </c>
    </row>
    <row r="71" spans="1:9" x14ac:dyDescent="0.25">
      <c r="A71" s="13" t="s">
        <v>147</v>
      </c>
      <c r="C71" s="15" t="s">
        <v>148</v>
      </c>
      <c r="F71" s="14" t="s">
        <v>11</v>
      </c>
    </row>
    <row r="72" spans="1:9" ht="30" x14ac:dyDescent="0.25">
      <c r="A72" s="13" t="s">
        <v>149</v>
      </c>
      <c r="B72" t="s">
        <v>150</v>
      </c>
      <c r="C72" s="15" t="s">
        <v>151</v>
      </c>
      <c r="D72" s="13" t="s">
        <v>59</v>
      </c>
      <c r="E72" s="6">
        <v>16</v>
      </c>
      <c r="F72" s="14">
        <v>62.55</v>
      </c>
      <c r="G72" s="6">
        <f>IF(AND(F72&lt;&gt;0,F72&lt;&gt;""),F72*(1+$G$2),"")</f>
        <v>81.314999999999998</v>
      </c>
      <c r="H72" s="6">
        <f>ROUND((E72*G72),2)</f>
        <v>1301.04</v>
      </c>
    </row>
    <row r="73" spans="1:9" x14ac:dyDescent="0.25">
      <c r="A73" s="13" t="s">
        <v>152</v>
      </c>
      <c r="B73" t="s">
        <v>153</v>
      </c>
      <c r="C73" s="15" t="s">
        <v>154</v>
      </c>
      <c r="D73" s="13" t="s">
        <v>59</v>
      </c>
      <c r="E73" s="6">
        <v>2</v>
      </c>
      <c r="F73" s="14">
        <v>255.4</v>
      </c>
      <c r="G73" s="6">
        <f>IF(AND(F73&lt;&gt;0,F73&lt;&gt;""),F73*(1+$G$2),"")</f>
        <v>332.02000000000004</v>
      </c>
      <c r="H73" s="6">
        <f>ROUND((E73*G73),2)</f>
        <v>664.04</v>
      </c>
    </row>
    <row r="74" spans="1:9" x14ac:dyDescent="0.25">
      <c r="A74" s="13" t="s">
        <v>155</v>
      </c>
      <c r="C74" s="15" t="s">
        <v>156</v>
      </c>
      <c r="F74" s="14" t="s">
        <v>11</v>
      </c>
    </row>
    <row r="75" spans="1:9" x14ac:dyDescent="0.25">
      <c r="A75" s="13" t="s">
        <v>157</v>
      </c>
      <c r="B75" t="s">
        <v>158</v>
      </c>
      <c r="C75" s="15" t="s">
        <v>159</v>
      </c>
      <c r="D75" s="13" t="s">
        <v>59</v>
      </c>
      <c r="E75" s="6">
        <v>36</v>
      </c>
      <c r="F75" s="14">
        <v>11.37</v>
      </c>
      <c r="G75" s="6">
        <f>IF(AND(F75&lt;&gt;0,F75&lt;&gt;""),F75*(1+$G$2),"")</f>
        <v>14.780999999999999</v>
      </c>
      <c r="H75" s="6">
        <f>ROUND((E75*G75),2)</f>
        <v>532.12</v>
      </c>
    </row>
    <row r="76" spans="1:9" x14ac:dyDescent="0.25">
      <c r="A76" s="13" t="s">
        <v>160</v>
      </c>
      <c r="B76" t="s">
        <v>161</v>
      </c>
      <c r="C76" s="15" t="s">
        <v>162</v>
      </c>
      <c r="D76" s="13" t="s">
        <v>59</v>
      </c>
      <c r="E76" s="6">
        <v>16</v>
      </c>
      <c r="F76" s="14">
        <v>12.14</v>
      </c>
      <c r="G76" s="6">
        <f>IF(AND(F76&lt;&gt;0,F76&lt;&gt;""),F76*(1+$G$2),"")</f>
        <v>15.782000000000002</v>
      </c>
      <c r="H76" s="6">
        <f>ROUND((E76*G76),2)</f>
        <v>252.51</v>
      </c>
    </row>
    <row r="77" spans="1:9" x14ac:dyDescent="0.25">
      <c r="A77" s="13" t="s">
        <v>163</v>
      </c>
      <c r="B77" t="s">
        <v>164</v>
      </c>
      <c r="C77" s="15" t="s">
        <v>165</v>
      </c>
      <c r="D77" s="13" t="s">
        <v>59</v>
      </c>
      <c r="E77" s="6">
        <v>16</v>
      </c>
      <c r="F77" s="14">
        <v>21.19</v>
      </c>
      <c r="G77" s="6">
        <f>IF(AND(F77&lt;&gt;0,F77&lt;&gt;""),F77*(1+$G$2),"")</f>
        <v>27.547000000000004</v>
      </c>
      <c r="H77" s="6">
        <f>ROUND((E77*G77),2)</f>
        <v>440.75</v>
      </c>
    </row>
    <row r="78" spans="1:9" x14ac:dyDescent="0.25">
      <c r="A78" s="13" t="s">
        <v>166</v>
      </c>
      <c r="B78" t="s">
        <v>167</v>
      </c>
      <c r="C78" s="15" t="s">
        <v>168</v>
      </c>
      <c r="D78" s="13" t="s">
        <v>59</v>
      </c>
      <c r="E78" s="6">
        <v>1</v>
      </c>
      <c r="F78" s="14">
        <v>81.23</v>
      </c>
      <c r="G78" s="6">
        <f>IF(AND(F78&lt;&gt;0,F78&lt;&gt;""),F78*(1+$G$2),"")</f>
        <v>105.599</v>
      </c>
      <c r="H78" s="6">
        <f>ROUND((E78*G78),2)</f>
        <v>105.6</v>
      </c>
    </row>
    <row r="79" spans="1:9" x14ac:dyDescent="0.25">
      <c r="A79" s="13" t="s">
        <v>169</v>
      </c>
      <c r="B79" t="s">
        <v>170</v>
      </c>
      <c r="C79" s="15" t="s">
        <v>171</v>
      </c>
      <c r="D79" s="13" t="s">
        <v>59</v>
      </c>
      <c r="E79" s="6">
        <v>1</v>
      </c>
      <c r="F79" s="14">
        <v>118.71</v>
      </c>
      <c r="G79" s="6">
        <f>IF(AND(F79&lt;&gt;0,F79&lt;&gt;""),F79*(1+$G$2),"")</f>
        <v>154.32300000000001</v>
      </c>
      <c r="H79" s="6">
        <f>ROUND((E79*G79),2)</f>
        <v>154.32</v>
      </c>
    </row>
    <row r="80" spans="1:9" x14ac:dyDescent="0.25">
      <c r="A80" s="13" t="s">
        <v>172</v>
      </c>
      <c r="B80" t="s">
        <v>173</v>
      </c>
      <c r="C80" s="15" t="s">
        <v>174</v>
      </c>
      <c r="D80" s="13" t="s">
        <v>59</v>
      </c>
      <c r="E80" s="6">
        <v>16</v>
      </c>
      <c r="F80" s="14">
        <v>114.88</v>
      </c>
      <c r="G80" s="6">
        <f>IF(AND(F80&lt;&gt;0,F80&lt;&gt;""),F80*(1+$G$2),"")</f>
        <v>149.34399999999999</v>
      </c>
      <c r="H80" s="6">
        <f>ROUND((E80*G80),2)</f>
        <v>2389.5</v>
      </c>
    </row>
    <row r="81" spans="1:8" x14ac:dyDescent="0.25">
      <c r="A81" s="13" t="s">
        <v>175</v>
      </c>
      <c r="B81" t="s">
        <v>176</v>
      </c>
      <c r="C81" s="15" t="s">
        <v>177</v>
      </c>
      <c r="D81" s="13" t="s">
        <v>59</v>
      </c>
      <c r="E81" s="6">
        <v>1</v>
      </c>
      <c r="F81" s="14">
        <v>154.21</v>
      </c>
      <c r="G81" s="6">
        <f>IF(AND(F81&lt;&gt;0,F81&lt;&gt;""),F81*(1+$G$2),"")</f>
        <v>200.47300000000001</v>
      </c>
      <c r="H81" s="6">
        <f>ROUND((E81*G81),2)</f>
        <v>200.47</v>
      </c>
    </row>
    <row r="82" spans="1:8" x14ac:dyDescent="0.25">
      <c r="A82" s="13" t="s">
        <v>178</v>
      </c>
      <c r="B82" t="s">
        <v>179</v>
      </c>
      <c r="C82" s="15" t="s">
        <v>180</v>
      </c>
      <c r="D82" s="13" t="s">
        <v>59</v>
      </c>
      <c r="E82" s="6">
        <v>1</v>
      </c>
      <c r="F82" s="14">
        <v>108.21</v>
      </c>
      <c r="G82" s="6">
        <f>IF(AND(F82&lt;&gt;0,F82&lt;&gt;""),F82*(1+$G$2),"")</f>
        <v>140.673</v>
      </c>
      <c r="H82" s="6">
        <f>ROUND((E82*G82),2)</f>
        <v>140.66999999999999</v>
      </c>
    </row>
    <row r="83" spans="1:8" x14ac:dyDescent="0.25">
      <c r="A83" s="13" t="s">
        <v>181</v>
      </c>
      <c r="B83" t="s">
        <v>182</v>
      </c>
      <c r="C83" s="15" t="s">
        <v>183</v>
      </c>
      <c r="D83" s="13" t="s">
        <v>59</v>
      </c>
      <c r="E83" s="6">
        <v>4</v>
      </c>
      <c r="F83" s="14">
        <v>84.28</v>
      </c>
      <c r="G83" s="6">
        <f>IF(AND(F83&lt;&gt;0,F83&lt;&gt;""),F83*(1+$G$2),"")</f>
        <v>109.56400000000001</v>
      </c>
      <c r="H83" s="6">
        <f>ROUND((E83*G83),2)</f>
        <v>438.26</v>
      </c>
    </row>
    <row r="84" spans="1:8" x14ac:dyDescent="0.25">
      <c r="A84" s="13" t="s">
        <v>184</v>
      </c>
      <c r="B84" t="s">
        <v>185</v>
      </c>
      <c r="C84" s="15" t="s">
        <v>186</v>
      </c>
      <c r="D84" s="13" t="s">
        <v>59</v>
      </c>
      <c r="E84" s="6">
        <v>32</v>
      </c>
      <c r="F84" s="14">
        <v>64.209999999999994</v>
      </c>
      <c r="G84" s="6">
        <f>IF(AND(F84&lt;&gt;0,F84&lt;&gt;""),F84*(1+$G$2),"")</f>
        <v>83.472999999999999</v>
      </c>
      <c r="H84" s="6">
        <f>ROUND((E84*G84),2)</f>
        <v>2671.14</v>
      </c>
    </row>
    <row r="85" spans="1:8" x14ac:dyDescent="0.25">
      <c r="A85" s="13" t="s">
        <v>187</v>
      </c>
      <c r="C85" s="15" t="s">
        <v>188</v>
      </c>
      <c r="F85" s="14" t="s">
        <v>11</v>
      </c>
    </row>
    <row r="86" spans="1:8" x14ac:dyDescent="0.25">
      <c r="A86" s="13" t="s">
        <v>189</v>
      </c>
      <c r="B86" t="s">
        <v>190</v>
      </c>
      <c r="C86" s="15" t="s">
        <v>191</v>
      </c>
      <c r="D86" s="13" t="s">
        <v>26</v>
      </c>
      <c r="E86" s="6">
        <v>1422</v>
      </c>
      <c r="F86" s="14">
        <v>6.15</v>
      </c>
      <c r="G86" s="6">
        <f>IF(AND(F86&lt;&gt;0,F86&lt;&gt;""),F86*(1+$G$2),"")</f>
        <v>7.995000000000001</v>
      </c>
      <c r="H86" s="6">
        <f>ROUND((E86*G86),2)</f>
        <v>11368.89</v>
      </c>
    </row>
    <row r="87" spans="1:8" x14ac:dyDescent="0.25">
      <c r="A87" s="13" t="s">
        <v>192</v>
      </c>
      <c r="B87" t="s">
        <v>193</v>
      </c>
      <c r="C87" s="15" t="s">
        <v>194</v>
      </c>
      <c r="D87" s="13" t="s">
        <v>26</v>
      </c>
      <c r="E87" s="6">
        <v>221</v>
      </c>
      <c r="F87" s="14">
        <v>7.69</v>
      </c>
      <c r="G87" s="6">
        <f>IF(AND(F87&lt;&gt;0,F87&lt;&gt;""),F87*(1+$G$2),"")</f>
        <v>9.9970000000000017</v>
      </c>
      <c r="H87" s="6">
        <f>ROUND((E87*G87),2)</f>
        <v>2209.34</v>
      </c>
    </row>
    <row r="88" spans="1:8" x14ac:dyDescent="0.25">
      <c r="A88" s="13" t="s">
        <v>195</v>
      </c>
      <c r="B88" t="s">
        <v>196</v>
      </c>
      <c r="C88" s="15" t="s">
        <v>197</v>
      </c>
      <c r="D88" s="13" t="s">
        <v>59</v>
      </c>
      <c r="E88" s="6">
        <v>8</v>
      </c>
      <c r="F88" s="14">
        <v>20.149999999999999</v>
      </c>
      <c r="G88" s="6">
        <f>IF(AND(F88&lt;&gt;0,F88&lt;&gt;""),F88*(1+$G$2),"")</f>
        <v>26.195</v>
      </c>
      <c r="H88" s="6">
        <f>ROUND((E88*G88),2)</f>
        <v>209.56</v>
      </c>
    </row>
    <row r="89" spans="1:8" x14ac:dyDescent="0.25">
      <c r="A89" s="13" t="s">
        <v>198</v>
      </c>
      <c r="B89" t="s">
        <v>199</v>
      </c>
      <c r="C89" s="15" t="s">
        <v>200</v>
      </c>
      <c r="D89" s="13" t="s">
        <v>59</v>
      </c>
      <c r="E89" s="6">
        <v>14</v>
      </c>
      <c r="F89" s="14">
        <v>12.67</v>
      </c>
      <c r="G89" s="6">
        <f>IF(AND(F89&lt;&gt;0,F89&lt;&gt;""),F89*(1+$G$2),"")</f>
        <v>16.471</v>
      </c>
      <c r="H89" s="6">
        <f>ROUND((E89*G89),2)</f>
        <v>230.59</v>
      </c>
    </row>
    <row r="90" spans="1:8" x14ac:dyDescent="0.25">
      <c r="A90" s="13" t="s">
        <v>201</v>
      </c>
      <c r="B90" t="s">
        <v>202</v>
      </c>
      <c r="C90" s="15" t="s">
        <v>203</v>
      </c>
      <c r="D90" s="13" t="s">
        <v>26</v>
      </c>
      <c r="E90" s="6">
        <v>3</v>
      </c>
      <c r="F90" s="14">
        <v>22.89</v>
      </c>
      <c r="G90" s="6">
        <f>IF(AND(F90&lt;&gt;0,F90&lt;&gt;""),F90*(1+$G$2),"")</f>
        <v>29.757000000000001</v>
      </c>
      <c r="H90" s="6">
        <f>ROUND((E90*G90),2)</f>
        <v>89.27</v>
      </c>
    </row>
    <row r="91" spans="1:8" x14ac:dyDescent="0.25">
      <c r="A91" s="13" t="s">
        <v>204</v>
      </c>
      <c r="B91" t="s">
        <v>205</v>
      </c>
      <c r="C91" s="15" t="s">
        <v>206</v>
      </c>
      <c r="D91" s="13" t="s">
        <v>26</v>
      </c>
      <c r="E91" s="6">
        <v>350</v>
      </c>
      <c r="F91" s="14">
        <v>12.37</v>
      </c>
      <c r="G91" s="6">
        <f>IF(AND(F91&lt;&gt;0,F91&lt;&gt;""),F91*(1+$G$2),"")</f>
        <v>16.081</v>
      </c>
      <c r="H91" s="6">
        <f>ROUND((E91*G91),2)</f>
        <v>5628.35</v>
      </c>
    </row>
    <row r="92" spans="1:8" x14ac:dyDescent="0.25">
      <c r="A92" s="13" t="s">
        <v>207</v>
      </c>
      <c r="B92" t="s">
        <v>208</v>
      </c>
      <c r="C92" s="15" t="s">
        <v>209</v>
      </c>
      <c r="D92" s="13" t="s">
        <v>26</v>
      </c>
      <c r="E92" s="6">
        <v>70</v>
      </c>
      <c r="F92" s="14">
        <v>73.73</v>
      </c>
      <c r="G92" s="6">
        <f>IF(AND(F92&lt;&gt;0,F92&lt;&gt;""),F92*(1+$G$2),"")</f>
        <v>95.849000000000004</v>
      </c>
      <c r="H92" s="6">
        <f>ROUND((E92*G92),2)</f>
        <v>6709.43</v>
      </c>
    </row>
    <row r="93" spans="1:8" x14ac:dyDescent="0.25">
      <c r="A93" s="13" t="s">
        <v>210</v>
      </c>
      <c r="B93" t="s">
        <v>211</v>
      </c>
      <c r="C93" s="15" t="s">
        <v>212</v>
      </c>
      <c r="D93" s="13" t="s">
        <v>59</v>
      </c>
      <c r="E93" s="6">
        <v>2</v>
      </c>
      <c r="F93" s="14">
        <v>15.48</v>
      </c>
      <c r="G93" s="6">
        <f>IF(AND(F93&lt;&gt;0,F93&lt;&gt;""),F93*(1+$G$2),"")</f>
        <v>20.124000000000002</v>
      </c>
      <c r="H93" s="6">
        <f>ROUND((E93*G93),2)</f>
        <v>40.25</v>
      </c>
    </row>
    <row r="94" spans="1:8" x14ac:dyDescent="0.25">
      <c r="A94" s="13" t="s">
        <v>213</v>
      </c>
      <c r="B94" t="s">
        <v>214</v>
      </c>
      <c r="C94" s="15" t="s">
        <v>215</v>
      </c>
      <c r="D94" s="13" t="s">
        <v>59</v>
      </c>
      <c r="E94" s="6">
        <v>4</v>
      </c>
      <c r="F94" s="14">
        <v>10.15</v>
      </c>
      <c r="G94" s="6">
        <f>IF(AND(F94&lt;&gt;0,F94&lt;&gt;""),F94*(1+$G$2),"")</f>
        <v>13.195</v>
      </c>
      <c r="H94" s="6">
        <f>ROUND((E94*G94),2)</f>
        <v>52.78</v>
      </c>
    </row>
    <row r="95" spans="1:8" x14ac:dyDescent="0.25">
      <c r="A95" s="13" t="s">
        <v>216</v>
      </c>
      <c r="C95" s="15" t="s">
        <v>217</v>
      </c>
      <c r="F95" s="14" t="s">
        <v>11</v>
      </c>
    </row>
    <row r="96" spans="1:8" x14ac:dyDescent="0.25">
      <c r="A96" s="13" t="s">
        <v>218</v>
      </c>
      <c r="B96" t="s">
        <v>219</v>
      </c>
      <c r="C96" s="15" t="s">
        <v>220</v>
      </c>
      <c r="D96" s="13" t="s">
        <v>59</v>
      </c>
      <c r="E96" s="6">
        <v>402</v>
      </c>
      <c r="F96" s="14">
        <v>10.53</v>
      </c>
      <c r="G96" s="6">
        <f>IF(AND(F96&lt;&gt;0,F96&lt;&gt;""),F96*(1+$G$2),"")</f>
        <v>13.689</v>
      </c>
      <c r="H96" s="6">
        <f>ROUND((E96*G96),2)</f>
        <v>5502.98</v>
      </c>
    </row>
    <row r="97" spans="1:8" x14ac:dyDescent="0.25">
      <c r="A97" s="13" t="s">
        <v>221</v>
      </c>
      <c r="B97" t="s">
        <v>222</v>
      </c>
      <c r="C97" s="15" t="s">
        <v>223</v>
      </c>
      <c r="D97" s="13" t="s">
        <v>59</v>
      </c>
      <c r="E97" s="6">
        <v>100</v>
      </c>
      <c r="F97" s="14">
        <v>13.62</v>
      </c>
      <c r="G97" s="6">
        <f>IF(AND(F97&lt;&gt;0,F97&lt;&gt;""),F97*(1+$G$2),"")</f>
        <v>17.706</v>
      </c>
      <c r="H97" s="6">
        <f>ROUND((E97*G97),2)</f>
        <v>1770.6</v>
      </c>
    </row>
    <row r="98" spans="1:8" x14ac:dyDescent="0.25">
      <c r="A98" s="13" t="s">
        <v>224</v>
      </c>
      <c r="B98" t="s">
        <v>225</v>
      </c>
      <c r="C98" s="15" t="s">
        <v>226</v>
      </c>
      <c r="D98" s="13" t="s">
        <v>59</v>
      </c>
      <c r="E98" s="6">
        <v>21</v>
      </c>
      <c r="F98" s="14">
        <v>7.85</v>
      </c>
      <c r="G98" s="6">
        <f>IF(AND(F98&lt;&gt;0,F98&lt;&gt;""),F98*(1+$G$2),"")</f>
        <v>10.205</v>
      </c>
      <c r="H98" s="6">
        <f>ROUND((E98*G98),2)</f>
        <v>214.31</v>
      </c>
    </row>
    <row r="99" spans="1:8" ht="30" x14ac:dyDescent="0.25">
      <c r="A99" s="13" t="s">
        <v>227</v>
      </c>
      <c r="B99" t="s">
        <v>228</v>
      </c>
      <c r="C99" s="15" t="s">
        <v>229</v>
      </c>
      <c r="D99" s="13" t="s">
        <v>59</v>
      </c>
      <c r="E99" s="6">
        <v>3</v>
      </c>
      <c r="F99" s="14">
        <v>155.96</v>
      </c>
      <c r="G99" s="6">
        <f>IF(AND(F99&lt;&gt;0,F99&lt;&gt;""),F99*(1+$G$2),"")</f>
        <v>202.74800000000002</v>
      </c>
      <c r="H99" s="6">
        <f>ROUND((E99*G99),2)</f>
        <v>608.24</v>
      </c>
    </row>
    <row r="100" spans="1:8" ht="30" x14ac:dyDescent="0.25">
      <c r="A100" s="13" t="s">
        <v>230</v>
      </c>
      <c r="B100" t="s">
        <v>231</v>
      </c>
      <c r="C100" s="15" t="s">
        <v>232</v>
      </c>
      <c r="D100" s="13" t="s">
        <v>59</v>
      </c>
      <c r="E100" s="6">
        <v>1</v>
      </c>
      <c r="F100" s="14">
        <v>241.16</v>
      </c>
      <c r="G100" s="6">
        <f>IF(AND(F100&lt;&gt;0,F100&lt;&gt;""),F100*(1+$G$2),"")</f>
        <v>313.50799999999998</v>
      </c>
      <c r="H100" s="6">
        <f>ROUND((E100*G100),2)</f>
        <v>313.51</v>
      </c>
    </row>
    <row r="101" spans="1:8" x14ac:dyDescent="0.25">
      <c r="A101" s="13" t="s">
        <v>233</v>
      </c>
      <c r="C101" s="15" t="s">
        <v>234</v>
      </c>
      <c r="F101" s="14" t="s">
        <v>11</v>
      </c>
    </row>
    <row r="102" spans="1:8" x14ac:dyDescent="0.25">
      <c r="A102" s="13" t="s">
        <v>235</v>
      </c>
      <c r="B102" t="s">
        <v>236</v>
      </c>
      <c r="C102" s="15" t="s">
        <v>237</v>
      </c>
      <c r="D102" s="13" t="s">
        <v>26</v>
      </c>
      <c r="E102" s="6">
        <v>4800</v>
      </c>
      <c r="F102" s="14">
        <v>2.2400000000000002</v>
      </c>
      <c r="G102" s="6">
        <f>IF(AND(F102&lt;&gt;0,F102&lt;&gt;""),F102*(1+$G$2),"")</f>
        <v>2.9120000000000004</v>
      </c>
      <c r="H102" s="6">
        <f>ROUND((E102*G102),2)</f>
        <v>13977.6</v>
      </c>
    </row>
    <row r="103" spans="1:8" x14ac:dyDescent="0.25">
      <c r="A103" s="13" t="s">
        <v>238</v>
      </c>
      <c r="B103" t="s">
        <v>239</v>
      </c>
      <c r="C103" s="15" t="s">
        <v>240</v>
      </c>
      <c r="D103" s="13" t="s">
        <v>26</v>
      </c>
      <c r="E103" s="6">
        <v>190</v>
      </c>
      <c r="F103" s="14">
        <v>7.79</v>
      </c>
      <c r="G103" s="6">
        <f>IF(AND(F103&lt;&gt;0,F103&lt;&gt;""),F103*(1+$G$2),"")</f>
        <v>10.127000000000001</v>
      </c>
      <c r="H103" s="6">
        <f>ROUND((E103*G103),2)</f>
        <v>1924.13</v>
      </c>
    </row>
    <row r="104" spans="1:8" x14ac:dyDescent="0.25">
      <c r="A104" s="13" t="s">
        <v>241</v>
      </c>
      <c r="B104" t="s">
        <v>242</v>
      </c>
      <c r="C104" s="15" t="s">
        <v>243</v>
      </c>
      <c r="D104" s="13" t="s">
        <v>26</v>
      </c>
      <c r="E104" s="6">
        <v>1128</v>
      </c>
      <c r="F104" s="14">
        <v>7.28</v>
      </c>
      <c r="G104" s="6">
        <f>IF(AND(F104&lt;&gt;0,F104&lt;&gt;""),F104*(1+$G$2),"")</f>
        <v>9.4640000000000004</v>
      </c>
      <c r="H104" s="6">
        <f>ROUND((E104*G104),2)</f>
        <v>10675.39</v>
      </c>
    </row>
    <row r="105" spans="1:8" x14ac:dyDescent="0.25">
      <c r="A105" s="13" t="s">
        <v>244</v>
      </c>
      <c r="B105" t="s">
        <v>245</v>
      </c>
      <c r="C105" s="15" t="s">
        <v>246</v>
      </c>
      <c r="D105" s="13" t="s">
        <v>26</v>
      </c>
      <c r="E105" s="6">
        <v>20</v>
      </c>
      <c r="F105" s="14">
        <v>17.43</v>
      </c>
      <c r="G105" s="6">
        <f>IF(AND(F105&lt;&gt;0,F105&lt;&gt;""),F105*(1+$G$2),"")</f>
        <v>22.658999999999999</v>
      </c>
      <c r="H105" s="6">
        <f>ROUND((E105*G105),2)</f>
        <v>453.18</v>
      </c>
    </row>
    <row r="106" spans="1:8" x14ac:dyDescent="0.25">
      <c r="A106" s="13" t="s">
        <v>247</v>
      </c>
      <c r="B106" t="s">
        <v>248</v>
      </c>
      <c r="C106" s="15" t="s">
        <v>249</v>
      </c>
      <c r="D106" s="13" t="s">
        <v>59</v>
      </c>
      <c r="E106" s="6">
        <v>1</v>
      </c>
      <c r="F106" s="14">
        <v>13.14</v>
      </c>
      <c r="G106" s="6">
        <f>IF(AND(F106&lt;&gt;0,F106&lt;&gt;""),F106*(1+$G$2),"")</f>
        <v>17.082000000000001</v>
      </c>
      <c r="H106" s="6">
        <f>ROUND((E106*G106),2)</f>
        <v>17.079999999999998</v>
      </c>
    </row>
    <row r="107" spans="1:8" x14ac:dyDescent="0.25">
      <c r="A107" s="13" t="s">
        <v>250</v>
      </c>
      <c r="B107" t="s">
        <v>251</v>
      </c>
      <c r="C107" s="15" t="s">
        <v>252</v>
      </c>
      <c r="D107" s="13" t="s">
        <v>26</v>
      </c>
      <c r="E107" s="6">
        <v>320</v>
      </c>
      <c r="F107" s="14">
        <v>1.47</v>
      </c>
      <c r="G107" s="6">
        <f>IF(AND(F107&lt;&gt;0,F107&lt;&gt;""),F107*(1+$G$2),"")</f>
        <v>1.911</v>
      </c>
      <c r="H107" s="6">
        <f>ROUND((E107*G107),2)</f>
        <v>611.52</v>
      </c>
    </row>
    <row r="108" spans="1:8" x14ac:dyDescent="0.25">
      <c r="A108" s="13" t="s">
        <v>253</v>
      </c>
      <c r="C108" s="15" t="s">
        <v>254</v>
      </c>
      <c r="F108" s="14" t="s">
        <v>11</v>
      </c>
    </row>
    <row r="109" spans="1:8" x14ac:dyDescent="0.25">
      <c r="A109" s="13" t="s">
        <v>255</v>
      </c>
      <c r="B109" t="s">
        <v>256</v>
      </c>
      <c r="C109" s="15" t="s">
        <v>257</v>
      </c>
      <c r="D109" s="13" t="s">
        <v>59</v>
      </c>
      <c r="E109" s="6">
        <v>192</v>
      </c>
      <c r="F109" s="14">
        <v>54.24</v>
      </c>
      <c r="G109" s="6">
        <f>IF(AND(F109&lt;&gt;0,F109&lt;&gt;""),F109*(1+$G$2),"")</f>
        <v>70.512</v>
      </c>
      <c r="H109" s="6">
        <f>ROUND((E109*G109),2)</f>
        <v>13538.3</v>
      </c>
    </row>
    <row r="110" spans="1:8" x14ac:dyDescent="0.25">
      <c r="A110" s="13" t="s">
        <v>258</v>
      </c>
      <c r="B110" t="s">
        <v>259</v>
      </c>
      <c r="C110" s="15" t="s">
        <v>260</v>
      </c>
      <c r="D110" s="13" t="s">
        <v>59</v>
      </c>
      <c r="E110" s="6">
        <v>32</v>
      </c>
      <c r="F110" s="14">
        <v>20.2</v>
      </c>
      <c r="G110" s="6">
        <f>IF(AND(F110&lt;&gt;0,F110&lt;&gt;""),F110*(1+$G$2),"")</f>
        <v>26.26</v>
      </c>
      <c r="H110" s="6">
        <f>ROUND((E110*G110),2)</f>
        <v>840.32</v>
      </c>
    </row>
    <row r="111" spans="1:8" x14ac:dyDescent="0.25">
      <c r="A111" s="13" t="s">
        <v>261</v>
      </c>
      <c r="B111" t="s">
        <v>262</v>
      </c>
      <c r="C111" s="15" t="s">
        <v>263</v>
      </c>
      <c r="D111" s="13" t="s">
        <v>59</v>
      </c>
      <c r="E111" s="6">
        <v>50</v>
      </c>
      <c r="F111" s="14">
        <v>18.07</v>
      </c>
      <c r="G111" s="6">
        <f>IF(AND(F111&lt;&gt;0,F111&lt;&gt;""),F111*(1+$G$2),"")</f>
        <v>23.491</v>
      </c>
      <c r="H111" s="6">
        <f>ROUND((E111*G111),2)</f>
        <v>1174.55</v>
      </c>
    </row>
    <row r="112" spans="1:8" x14ac:dyDescent="0.25">
      <c r="A112" s="13" t="s">
        <v>264</v>
      </c>
      <c r="B112" t="s">
        <v>265</v>
      </c>
      <c r="C112" s="15" t="s">
        <v>266</v>
      </c>
      <c r="D112" s="13" t="s">
        <v>59</v>
      </c>
      <c r="E112" s="6">
        <v>1</v>
      </c>
      <c r="F112" s="14">
        <v>28.6</v>
      </c>
      <c r="G112" s="6">
        <f>IF(AND(F112&lt;&gt;0,F112&lt;&gt;""),F112*(1+$G$2),"")</f>
        <v>37.18</v>
      </c>
      <c r="H112" s="6">
        <f>ROUND((E112*G112),2)</f>
        <v>37.18</v>
      </c>
    </row>
    <row r="113" spans="1:8" x14ac:dyDescent="0.25">
      <c r="A113" s="13" t="s">
        <v>267</v>
      </c>
      <c r="B113" t="s">
        <v>268</v>
      </c>
      <c r="C113" s="15" t="s">
        <v>269</v>
      </c>
      <c r="D113" s="13" t="s">
        <v>59</v>
      </c>
      <c r="E113" s="6">
        <v>1</v>
      </c>
      <c r="F113" s="14">
        <v>57.4</v>
      </c>
      <c r="G113" s="6">
        <f>IF(AND(F113&lt;&gt;0,F113&lt;&gt;""),F113*(1+$G$2),"")</f>
        <v>74.62</v>
      </c>
      <c r="H113" s="6">
        <f>ROUND((E113*G113),2)</f>
        <v>74.62</v>
      </c>
    </row>
    <row r="114" spans="1:8" ht="17.25" customHeight="1" x14ac:dyDescent="0.25">
      <c r="A114" s="13" t="s">
        <v>270</v>
      </c>
      <c r="B114" t="s">
        <v>271</v>
      </c>
      <c r="C114" s="15" t="s">
        <v>272</v>
      </c>
      <c r="D114" s="13" t="s">
        <v>59</v>
      </c>
      <c r="E114" s="6">
        <v>48</v>
      </c>
      <c r="F114" s="14">
        <v>46.13</v>
      </c>
      <c r="G114" s="6">
        <f>IF(AND(F114&lt;&gt;0,F114&lt;&gt;""),F114*(1+$G$2),"")</f>
        <v>59.969000000000008</v>
      </c>
      <c r="H114" s="6">
        <f>ROUND((E114*G114),2)</f>
        <v>2878.51</v>
      </c>
    </row>
    <row r="115" spans="1:8" x14ac:dyDescent="0.25">
      <c r="A115" s="13" t="s">
        <v>273</v>
      </c>
      <c r="B115" t="s">
        <v>274</v>
      </c>
      <c r="C115" s="15" t="s">
        <v>275</v>
      </c>
      <c r="D115" s="13" t="s">
        <v>59</v>
      </c>
      <c r="E115" s="6">
        <v>16</v>
      </c>
      <c r="F115" s="14">
        <v>17.28</v>
      </c>
      <c r="G115" s="6">
        <f>IF(AND(F115&lt;&gt;0,F115&lt;&gt;""),F115*(1+$G$2),"")</f>
        <v>22.464000000000002</v>
      </c>
      <c r="H115" s="6">
        <f>ROUND((E115*G115),2)</f>
        <v>359.42</v>
      </c>
    </row>
    <row r="116" spans="1:8" x14ac:dyDescent="0.25">
      <c r="A116" s="13" t="s">
        <v>276</v>
      </c>
      <c r="B116" t="s">
        <v>277</v>
      </c>
      <c r="C116" s="15" t="s">
        <v>278</v>
      </c>
      <c r="D116" s="13" t="s">
        <v>59</v>
      </c>
      <c r="E116" s="6">
        <v>48</v>
      </c>
      <c r="F116" s="14">
        <v>6.62</v>
      </c>
      <c r="G116" s="6">
        <f>IF(AND(F116&lt;&gt;0,F116&lt;&gt;""),F116*(1+$G$2),"")</f>
        <v>8.6059999999999999</v>
      </c>
      <c r="H116" s="6">
        <f>ROUND((E116*G116),2)</f>
        <v>413.09</v>
      </c>
    </row>
    <row r="117" spans="1:8" x14ac:dyDescent="0.25">
      <c r="A117" s="13" t="s">
        <v>279</v>
      </c>
      <c r="B117" t="s">
        <v>280</v>
      </c>
      <c r="C117" s="15" t="s">
        <v>281</v>
      </c>
      <c r="D117" s="13" t="s">
        <v>59</v>
      </c>
      <c r="E117" s="6">
        <v>16</v>
      </c>
      <c r="F117" s="14">
        <v>6.62</v>
      </c>
      <c r="G117" s="6">
        <f>IF(AND(F117&lt;&gt;0,F117&lt;&gt;""),F117*(1+$G$2),"")</f>
        <v>8.6059999999999999</v>
      </c>
      <c r="H117" s="6">
        <f>ROUND((E117*G117),2)</f>
        <v>137.69999999999999</v>
      </c>
    </row>
    <row r="118" spans="1:8" x14ac:dyDescent="0.25">
      <c r="A118" s="13" t="s">
        <v>282</v>
      </c>
      <c r="B118" t="s">
        <v>283</v>
      </c>
      <c r="C118" s="15" t="s">
        <v>284</v>
      </c>
      <c r="D118" s="13" t="s">
        <v>59</v>
      </c>
      <c r="E118" s="6">
        <v>8</v>
      </c>
      <c r="F118" s="14">
        <v>38.659999999999997</v>
      </c>
      <c r="G118" s="6">
        <f>IF(AND(F118&lt;&gt;0,F118&lt;&gt;""),F118*(1+$G$2),"")</f>
        <v>50.257999999999996</v>
      </c>
      <c r="H118" s="6">
        <f>ROUND((E118*G118),2)</f>
        <v>402.06</v>
      </c>
    </row>
    <row r="119" spans="1:8" x14ac:dyDescent="0.25">
      <c r="A119" s="13" t="s">
        <v>285</v>
      </c>
      <c r="C119" s="15" t="s">
        <v>286</v>
      </c>
      <c r="F119" s="14" t="s">
        <v>11</v>
      </c>
    </row>
    <row r="120" spans="1:8" x14ac:dyDescent="0.25">
      <c r="A120" s="13" t="s">
        <v>287</v>
      </c>
      <c r="B120" t="s">
        <v>288</v>
      </c>
      <c r="C120" s="15" t="s">
        <v>289</v>
      </c>
      <c r="D120" s="13" t="s">
        <v>59</v>
      </c>
      <c r="E120" s="6">
        <v>111</v>
      </c>
      <c r="F120" s="14">
        <v>25.58</v>
      </c>
      <c r="G120" s="6">
        <f>IF(AND(F120&lt;&gt;0,F120&lt;&gt;""),F120*(1+$G$2),"")</f>
        <v>33.253999999999998</v>
      </c>
      <c r="H120" s="6">
        <f>ROUND((E120*G120),2)</f>
        <v>3691.19</v>
      </c>
    </row>
    <row r="121" spans="1:8" x14ac:dyDescent="0.25">
      <c r="A121" s="13" t="s">
        <v>290</v>
      </c>
      <c r="B121" t="s">
        <v>291</v>
      </c>
      <c r="C121" s="15" t="s">
        <v>292</v>
      </c>
      <c r="D121" s="13" t="s">
        <v>59</v>
      </c>
      <c r="E121" s="6">
        <v>10</v>
      </c>
      <c r="F121" s="14">
        <v>68.31</v>
      </c>
      <c r="G121" s="6">
        <f>IF(AND(F121&lt;&gt;0,F121&lt;&gt;""),F121*(1+$G$2),"")</f>
        <v>88.803000000000011</v>
      </c>
      <c r="H121" s="6">
        <f>ROUND((E121*G121),2)</f>
        <v>888.03</v>
      </c>
    </row>
    <row r="122" spans="1:8" ht="30" x14ac:dyDescent="0.25">
      <c r="A122" s="13" t="s">
        <v>293</v>
      </c>
      <c r="B122" t="s">
        <v>294</v>
      </c>
      <c r="C122" s="15" t="s">
        <v>295</v>
      </c>
      <c r="D122" s="13" t="s">
        <v>59</v>
      </c>
      <c r="E122" s="18">
        <v>121</v>
      </c>
      <c r="F122" s="19">
        <v>15.77</v>
      </c>
      <c r="G122" s="18">
        <f>IF(AND(F122&lt;&gt;0,F122&lt;&gt;""),F122*(1+$G$2),"")</f>
        <v>20.501000000000001</v>
      </c>
      <c r="H122" s="18">
        <f>ROUND((E122*G122),2)</f>
        <v>2480.62</v>
      </c>
    </row>
    <row r="123" spans="1:8" x14ac:dyDescent="0.25">
      <c r="A123" s="13" t="s">
        <v>296</v>
      </c>
      <c r="C123" s="15" t="s">
        <v>297</v>
      </c>
      <c r="F123" s="14" t="s">
        <v>11</v>
      </c>
    </row>
    <row r="124" spans="1:8" x14ac:dyDescent="0.25">
      <c r="A124" s="13" t="s">
        <v>298</v>
      </c>
      <c r="B124" t="s">
        <v>299</v>
      </c>
      <c r="C124" s="15" t="s">
        <v>300</v>
      </c>
      <c r="D124" s="13" t="s">
        <v>26</v>
      </c>
      <c r="E124" s="6">
        <v>20</v>
      </c>
      <c r="F124" s="14">
        <v>11.54</v>
      </c>
      <c r="G124" s="6">
        <f>IF(AND(F124&lt;&gt;0,F124&lt;&gt;""),F124*(1+$G$2),"")</f>
        <v>15.001999999999999</v>
      </c>
      <c r="H124" s="6">
        <f>ROUND((E124*G124),2)</f>
        <v>300.04000000000002</v>
      </c>
    </row>
    <row r="125" spans="1:8" x14ac:dyDescent="0.25">
      <c r="A125" s="13" t="s">
        <v>301</v>
      </c>
      <c r="B125" t="s">
        <v>302</v>
      </c>
      <c r="C125" s="15" t="s">
        <v>303</v>
      </c>
      <c r="D125" s="13" t="s">
        <v>26</v>
      </c>
      <c r="E125" s="6">
        <v>170</v>
      </c>
      <c r="F125" s="14">
        <v>22.33</v>
      </c>
      <c r="G125" s="6">
        <f>IF(AND(F125&lt;&gt;0,F125&lt;&gt;""),F125*(1+$G$2),"")</f>
        <v>29.029</v>
      </c>
      <c r="H125" s="6">
        <f>ROUND((E125*G125),2)</f>
        <v>4934.93</v>
      </c>
    </row>
    <row r="126" spans="1:8" x14ac:dyDescent="0.25">
      <c r="A126" s="13" t="s">
        <v>304</v>
      </c>
      <c r="B126" t="s">
        <v>305</v>
      </c>
      <c r="C126" s="15" t="s">
        <v>306</v>
      </c>
      <c r="D126" s="13" t="s">
        <v>26</v>
      </c>
      <c r="E126" s="6">
        <v>80</v>
      </c>
      <c r="F126" s="14">
        <v>31.72</v>
      </c>
      <c r="G126" s="6">
        <f>IF(AND(F126&lt;&gt;0,F126&lt;&gt;""),F126*(1+$G$2),"")</f>
        <v>41.235999999999997</v>
      </c>
      <c r="H126" s="6">
        <f>ROUND((E126*G126),2)</f>
        <v>3298.88</v>
      </c>
    </row>
    <row r="127" spans="1:8" x14ac:dyDescent="0.25">
      <c r="A127" s="13" t="s">
        <v>307</v>
      </c>
      <c r="B127" t="s">
        <v>308</v>
      </c>
      <c r="C127" s="15" t="s">
        <v>309</v>
      </c>
      <c r="D127" s="13" t="s">
        <v>59</v>
      </c>
      <c r="E127" s="6">
        <v>7</v>
      </c>
      <c r="F127" s="14">
        <v>36.56</v>
      </c>
      <c r="G127" s="6">
        <f>IF(AND(F127&lt;&gt;0,F127&lt;&gt;""),F127*(1+$G$2),"")</f>
        <v>47.528000000000006</v>
      </c>
      <c r="H127" s="6">
        <f>ROUND((E127*G127),2)</f>
        <v>332.7</v>
      </c>
    </row>
    <row r="128" spans="1:8" x14ac:dyDescent="0.25">
      <c r="A128" s="13" t="s">
        <v>310</v>
      </c>
      <c r="B128" t="s">
        <v>311</v>
      </c>
      <c r="C128" s="15" t="s">
        <v>312</v>
      </c>
      <c r="D128" s="13" t="s">
        <v>59</v>
      </c>
      <c r="E128" s="6">
        <v>3</v>
      </c>
      <c r="F128" s="14">
        <v>54.81</v>
      </c>
      <c r="G128" s="6">
        <f>IF(AND(F128&lt;&gt;0,F128&lt;&gt;""),F128*(1+$G$2),"")</f>
        <v>71.253</v>
      </c>
      <c r="H128" s="6">
        <f>ROUND((E128*G128),2)</f>
        <v>213.76</v>
      </c>
    </row>
    <row r="129" spans="1:9" x14ac:dyDescent="0.25">
      <c r="A129" s="13" t="s">
        <v>313</v>
      </c>
      <c r="B129" t="s">
        <v>314</v>
      </c>
      <c r="C129" s="15" t="s">
        <v>315</v>
      </c>
      <c r="D129" s="13" t="s">
        <v>59</v>
      </c>
      <c r="E129" s="6">
        <v>10</v>
      </c>
      <c r="F129" s="14">
        <v>131.38999999999999</v>
      </c>
      <c r="G129" s="6">
        <f>IF(AND(F129&lt;&gt;0,F129&lt;&gt;""),F129*(1+$G$2),"")</f>
        <v>170.80699999999999</v>
      </c>
      <c r="H129" s="6">
        <f>ROUND((E129*G129),2)</f>
        <v>1708.07</v>
      </c>
    </row>
    <row r="130" spans="1:9" x14ac:dyDescent="0.25">
      <c r="A130" s="13" t="s">
        <v>316</v>
      </c>
      <c r="B130" t="s">
        <v>317</v>
      </c>
      <c r="C130" s="15" t="s">
        <v>318</v>
      </c>
      <c r="D130" s="13" t="s">
        <v>319</v>
      </c>
      <c r="E130" s="6">
        <v>1</v>
      </c>
      <c r="F130" s="14">
        <v>582.88</v>
      </c>
      <c r="G130" s="6">
        <f>IF(AND(F130&lt;&gt;0,F130&lt;&gt;""),F130*(1+$G$2),"")</f>
        <v>757.74400000000003</v>
      </c>
      <c r="H130" s="6">
        <f>ROUND((E130*G130),2)</f>
        <v>757.74</v>
      </c>
    </row>
    <row r="131" spans="1:9" x14ac:dyDescent="0.25">
      <c r="A131" s="13" t="s">
        <v>320</v>
      </c>
      <c r="C131" s="15" t="s">
        <v>321</v>
      </c>
      <c r="F131" s="14" t="s">
        <v>11</v>
      </c>
    </row>
    <row r="132" spans="1:9" x14ac:dyDescent="0.25">
      <c r="A132" s="13" t="s">
        <v>322</v>
      </c>
      <c r="B132" t="s">
        <v>323</v>
      </c>
      <c r="C132" s="15" t="s">
        <v>324</v>
      </c>
      <c r="D132" s="13" t="s">
        <v>319</v>
      </c>
      <c r="E132" s="18">
        <v>1</v>
      </c>
      <c r="F132" s="19">
        <v>107.44</v>
      </c>
      <c r="G132" s="18">
        <f>IF(AND(F132&lt;&gt;0,F132&lt;&gt;""),F132*(1+$G$2),"")</f>
        <v>139.672</v>
      </c>
      <c r="H132" s="18">
        <f>ROUND((E132*G132),2)</f>
        <v>139.66999999999999</v>
      </c>
    </row>
    <row r="133" spans="1:9" ht="30" x14ac:dyDescent="0.25">
      <c r="A133" s="13" t="s">
        <v>325</v>
      </c>
      <c r="B133" t="s">
        <v>326</v>
      </c>
      <c r="C133" s="15" t="s">
        <v>327</v>
      </c>
      <c r="D133" s="13" t="s">
        <v>319</v>
      </c>
      <c r="E133" s="18">
        <v>1</v>
      </c>
      <c r="F133" s="19">
        <v>4200</v>
      </c>
      <c r="G133" s="18">
        <f>IF(AND(F133&lt;&gt;0,F133&lt;&gt;""),F133*(1+$G$2),"")</f>
        <v>5460</v>
      </c>
      <c r="H133" s="18">
        <f>ROUND((E133*G133),2)</f>
        <v>5460</v>
      </c>
    </row>
    <row r="134" spans="1:9" x14ac:dyDescent="0.25">
      <c r="F134" s="14" t="s">
        <v>2026</v>
      </c>
      <c r="G134" s="6" t="str">
        <f>IF(AND(F134&lt;&gt;0,F134&lt;&gt;""),F134*(1+$G$2),"")</f>
        <v/>
      </c>
    </row>
    <row r="135" spans="1:9" x14ac:dyDescent="0.25">
      <c r="A135" s="8"/>
      <c r="B135" s="9"/>
      <c r="C135" s="10" t="s">
        <v>328</v>
      </c>
      <c r="D135" s="8"/>
      <c r="E135" s="11"/>
      <c r="F135" s="12" t="s">
        <v>2026</v>
      </c>
      <c r="G135" s="11" t="str">
        <f>IF(AND(F135&lt;&gt;0,F135&lt;&gt;""),F135*(1+$G$2),"")</f>
        <v/>
      </c>
      <c r="H135" s="11"/>
      <c r="I135" s="16">
        <f>SUM(H67:H133)</f>
        <v>123595.98999999999</v>
      </c>
    </row>
    <row r="136" spans="1:9" x14ac:dyDescent="0.25">
      <c r="A136" s="8"/>
      <c r="B136" s="9"/>
      <c r="C136" s="10"/>
      <c r="D136" s="8"/>
      <c r="E136" s="11"/>
      <c r="F136" s="12" t="s">
        <v>2026</v>
      </c>
      <c r="G136" s="11" t="str">
        <f>IF(AND(F136&lt;&gt;0,F136&lt;&gt;""),F136*(1+$G$2),"")</f>
        <v/>
      </c>
      <c r="H136" s="11"/>
      <c r="I136" s="16"/>
    </row>
    <row r="137" spans="1:9" x14ac:dyDescent="0.25">
      <c r="A137" s="8" t="s">
        <v>329</v>
      </c>
      <c r="B137" s="9"/>
      <c r="C137" s="10" t="s">
        <v>330</v>
      </c>
      <c r="D137" s="8"/>
      <c r="E137" s="11"/>
      <c r="F137" s="12" t="s">
        <v>11</v>
      </c>
      <c r="G137" s="11"/>
      <c r="H137" s="11"/>
      <c r="I137" s="16"/>
    </row>
    <row r="138" spans="1:9" x14ac:dyDescent="0.25">
      <c r="A138" s="13" t="s">
        <v>331</v>
      </c>
      <c r="C138" s="15" t="s">
        <v>332</v>
      </c>
      <c r="F138" s="14" t="s">
        <v>11</v>
      </c>
    </row>
    <row r="139" spans="1:9" x14ac:dyDescent="0.25">
      <c r="A139" s="13" t="s">
        <v>333</v>
      </c>
      <c r="B139" t="s">
        <v>334</v>
      </c>
      <c r="C139" s="15" t="s">
        <v>335</v>
      </c>
      <c r="D139" s="13" t="s">
        <v>59</v>
      </c>
      <c r="E139" s="6">
        <v>4</v>
      </c>
      <c r="F139" s="14">
        <v>493.24</v>
      </c>
      <c r="G139" s="6">
        <f>IF(AND(F139&lt;&gt;0,F139&lt;&gt;""),F139*(1+$G$2),"")</f>
        <v>641.21199999999999</v>
      </c>
      <c r="H139" s="6">
        <f>ROUND((E139*G139),2)</f>
        <v>2564.85</v>
      </c>
    </row>
    <row r="140" spans="1:9" x14ac:dyDescent="0.25">
      <c r="A140" s="13" t="s">
        <v>336</v>
      </c>
      <c r="C140" s="15" t="s">
        <v>337</v>
      </c>
      <c r="F140" s="14" t="s">
        <v>11</v>
      </c>
    </row>
    <row r="141" spans="1:9" x14ac:dyDescent="0.25">
      <c r="A141" s="13" t="s">
        <v>338</v>
      </c>
      <c r="B141" t="s">
        <v>339</v>
      </c>
      <c r="C141" s="15" t="s">
        <v>340</v>
      </c>
      <c r="D141" s="13" t="s">
        <v>319</v>
      </c>
      <c r="E141" s="6">
        <v>1</v>
      </c>
      <c r="F141" s="14">
        <v>31840.6296</v>
      </c>
      <c r="G141" s="6">
        <f>IF(AND(F141&lt;&gt;0,F141&lt;&gt;""),F141*(1+$G$2),"")</f>
        <v>41392.818480000002</v>
      </c>
      <c r="H141" s="6">
        <f>ROUND((E141*G141),2)</f>
        <v>41392.82</v>
      </c>
    </row>
    <row r="142" spans="1:9" x14ac:dyDescent="0.25">
      <c r="A142" s="13" t="s">
        <v>341</v>
      </c>
      <c r="C142" s="15" t="s">
        <v>342</v>
      </c>
      <c r="F142" s="14" t="s">
        <v>11</v>
      </c>
    </row>
    <row r="143" spans="1:9" x14ac:dyDescent="0.25">
      <c r="A143" s="13" t="s">
        <v>343</v>
      </c>
      <c r="B143" t="s">
        <v>344</v>
      </c>
      <c r="C143" s="15" t="s">
        <v>345</v>
      </c>
      <c r="D143" s="13" t="s">
        <v>319</v>
      </c>
      <c r="E143" s="6">
        <v>1</v>
      </c>
      <c r="F143" s="14">
        <v>11395.362999999996</v>
      </c>
      <c r="G143" s="6">
        <f>IF(AND(F143&lt;&gt;0,F143&lt;&gt;""),F143*(1+$G$2),"")</f>
        <v>14813.971899999995</v>
      </c>
      <c r="H143" s="6">
        <f>ROUND((E143*G143),2)</f>
        <v>14813.97</v>
      </c>
    </row>
    <row r="144" spans="1:9" x14ac:dyDescent="0.25">
      <c r="A144" s="13" t="s">
        <v>346</v>
      </c>
      <c r="C144" s="15" t="s">
        <v>347</v>
      </c>
      <c r="F144" s="14" t="s">
        <v>11</v>
      </c>
    </row>
    <row r="145" spans="1:8" x14ac:dyDescent="0.25">
      <c r="A145" s="13" t="s">
        <v>348</v>
      </c>
      <c r="B145" t="s">
        <v>349</v>
      </c>
      <c r="C145" s="15" t="s">
        <v>350</v>
      </c>
      <c r="D145" s="13" t="s">
        <v>319</v>
      </c>
      <c r="E145" s="6">
        <v>1</v>
      </c>
      <c r="F145" s="14">
        <v>2283.1374999999998</v>
      </c>
      <c r="G145" s="6">
        <f>IF(AND(F145&lt;&gt;0,F145&lt;&gt;""),F145*(1+$G$2),"")</f>
        <v>2968.0787499999997</v>
      </c>
      <c r="H145" s="6">
        <f>ROUND((E145*G145),2)</f>
        <v>2968.08</v>
      </c>
    </row>
    <row r="146" spans="1:8" x14ac:dyDescent="0.25">
      <c r="A146" s="13" t="s">
        <v>351</v>
      </c>
      <c r="C146" s="15" t="s">
        <v>352</v>
      </c>
      <c r="F146" s="14" t="s">
        <v>11</v>
      </c>
    </row>
    <row r="147" spans="1:8" x14ac:dyDescent="0.25">
      <c r="A147" s="13" t="s">
        <v>348</v>
      </c>
      <c r="B147" t="s">
        <v>349</v>
      </c>
      <c r="C147" s="15" t="s">
        <v>353</v>
      </c>
      <c r="D147" s="13" t="s">
        <v>319</v>
      </c>
      <c r="E147" s="6">
        <v>4</v>
      </c>
      <c r="F147" s="14">
        <v>392.27</v>
      </c>
      <c r="G147" s="6">
        <f>IF(AND(F147&lt;&gt;0,F147&lt;&gt;""),F147*(1+$G$2),"")</f>
        <v>509.95100000000002</v>
      </c>
      <c r="H147" s="6">
        <f>ROUND((E147*G147),2)</f>
        <v>2039.8</v>
      </c>
    </row>
    <row r="148" spans="1:8" x14ac:dyDescent="0.25">
      <c r="A148" s="13" t="s">
        <v>354</v>
      </c>
      <c r="C148" s="15" t="s">
        <v>355</v>
      </c>
      <c r="F148" s="14" t="s">
        <v>11</v>
      </c>
    </row>
    <row r="149" spans="1:8" x14ac:dyDescent="0.25">
      <c r="A149" s="13" t="s">
        <v>356</v>
      </c>
      <c r="B149" t="s">
        <v>357</v>
      </c>
      <c r="C149" s="15" t="s">
        <v>358</v>
      </c>
      <c r="D149" s="13" t="s">
        <v>59</v>
      </c>
      <c r="E149" s="6">
        <v>32</v>
      </c>
      <c r="F149" s="14">
        <v>7</v>
      </c>
      <c r="G149" s="6">
        <f>IF(AND(F149&lt;&gt;0,F149&lt;&gt;""),F149*(1+$G$2),"")</f>
        <v>9.1</v>
      </c>
      <c r="H149" s="6">
        <f>ROUND((E149*G149),2)</f>
        <v>291.2</v>
      </c>
    </row>
    <row r="150" spans="1:8" x14ac:dyDescent="0.25">
      <c r="A150" s="13" t="s">
        <v>359</v>
      </c>
      <c r="B150" t="s">
        <v>360</v>
      </c>
      <c r="C150" s="15" t="s">
        <v>361</v>
      </c>
      <c r="D150" s="13" t="s">
        <v>59</v>
      </c>
      <c r="E150" s="6">
        <v>16</v>
      </c>
      <c r="F150" s="14">
        <v>44.55</v>
      </c>
      <c r="G150" s="6">
        <f>IF(AND(F150&lt;&gt;0,F150&lt;&gt;""),F150*(1+$G$2),"")</f>
        <v>57.914999999999999</v>
      </c>
      <c r="H150" s="6">
        <f>ROUND((E150*G150),2)</f>
        <v>926.64</v>
      </c>
    </row>
    <row r="151" spans="1:8" x14ac:dyDescent="0.25">
      <c r="A151" s="13" t="s">
        <v>362</v>
      </c>
      <c r="B151" t="s">
        <v>363</v>
      </c>
      <c r="C151" s="15" t="s">
        <v>364</v>
      </c>
      <c r="D151" s="13" t="s">
        <v>59</v>
      </c>
      <c r="E151" s="6">
        <v>16</v>
      </c>
      <c r="F151" s="14">
        <v>34.4</v>
      </c>
      <c r="G151" s="6">
        <f>IF(AND(F151&lt;&gt;0,F151&lt;&gt;""),F151*(1+$G$2),"")</f>
        <v>44.72</v>
      </c>
      <c r="H151" s="6">
        <f>ROUND((E151*G151),2)</f>
        <v>715.52</v>
      </c>
    </row>
    <row r="152" spans="1:8" x14ac:dyDescent="0.25">
      <c r="A152" s="13" t="s">
        <v>365</v>
      </c>
      <c r="B152" t="s">
        <v>366</v>
      </c>
      <c r="C152" s="15" t="s">
        <v>367</v>
      </c>
      <c r="D152" s="13" t="s">
        <v>59</v>
      </c>
      <c r="E152" s="6">
        <v>16</v>
      </c>
      <c r="F152" s="14">
        <v>23.05</v>
      </c>
      <c r="G152" s="6">
        <f>IF(AND(F152&lt;&gt;0,F152&lt;&gt;""),F152*(1+$G$2),"")</f>
        <v>29.965000000000003</v>
      </c>
      <c r="H152" s="6">
        <f>ROUND((E152*G152),2)</f>
        <v>479.44</v>
      </c>
    </row>
    <row r="153" spans="1:8" x14ac:dyDescent="0.25">
      <c r="A153" s="13" t="s">
        <v>368</v>
      </c>
      <c r="B153" t="s">
        <v>369</v>
      </c>
      <c r="C153" s="15" t="s">
        <v>370</v>
      </c>
      <c r="D153" s="13" t="s">
        <v>59</v>
      </c>
      <c r="E153" s="6">
        <v>16</v>
      </c>
      <c r="F153" s="14">
        <v>5.66</v>
      </c>
      <c r="G153" s="6">
        <f>IF(AND(F153&lt;&gt;0,F153&lt;&gt;""),F153*(1+$G$2),"")</f>
        <v>7.3580000000000005</v>
      </c>
      <c r="H153" s="6">
        <f>ROUND((E153*G153),2)</f>
        <v>117.73</v>
      </c>
    </row>
    <row r="154" spans="1:8" x14ac:dyDescent="0.25">
      <c r="A154" s="13" t="s">
        <v>371</v>
      </c>
      <c r="B154" t="s">
        <v>372</v>
      </c>
      <c r="C154" s="15" t="s">
        <v>373</v>
      </c>
      <c r="D154" s="13" t="s">
        <v>59</v>
      </c>
      <c r="E154" s="6">
        <v>16</v>
      </c>
      <c r="F154" s="14">
        <v>41.55</v>
      </c>
      <c r="G154" s="6">
        <f>IF(AND(F154&lt;&gt;0,F154&lt;&gt;""),F154*(1+$G$2),"")</f>
        <v>54.015000000000001</v>
      </c>
      <c r="H154" s="6">
        <f>ROUND((E154*G154),2)</f>
        <v>864.24</v>
      </c>
    </row>
    <row r="155" spans="1:8" x14ac:dyDescent="0.25">
      <c r="A155" s="13" t="s">
        <v>374</v>
      </c>
      <c r="B155" t="s">
        <v>375</v>
      </c>
      <c r="C155" s="15" t="s">
        <v>376</v>
      </c>
      <c r="D155" s="13" t="s">
        <v>59</v>
      </c>
      <c r="E155" s="6">
        <v>16</v>
      </c>
      <c r="F155" s="14">
        <v>9.69</v>
      </c>
      <c r="G155" s="6">
        <f>IF(AND(F155&lt;&gt;0,F155&lt;&gt;""),F155*(1+$G$2),"")</f>
        <v>12.597</v>
      </c>
      <c r="H155" s="6">
        <f>ROUND((E155*G155),2)</f>
        <v>201.55</v>
      </c>
    </row>
    <row r="156" spans="1:8" x14ac:dyDescent="0.25">
      <c r="A156" s="13" t="s">
        <v>377</v>
      </c>
      <c r="B156" t="s">
        <v>378</v>
      </c>
      <c r="C156" s="15" t="s">
        <v>379</v>
      </c>
      <c r="D156" s="13" t="s">
        <v>59</v>
      </c>
      <c r="E156" s="6">
        <v>16</v>
      </c>
      <c r="F156" s="14">
        <v>17.05</v>
      </c>
      <c r="G156" s="6">
        <f>IF(AND(F156&lt;&gt;0,F156&lt;&gt;""),F156*(1+$G$2),"")</f>
        <v>22.165000000000003</v>
      </c>
      <c r="H156" s="6">
        <f>ROUND((E156*G156),2)</f>
        <v>354.64</v>
      </c>
    </row>
    <row r="157" spans="1:8" x14ac:dyDescent="0.25">
      <c r="A157" s="13" t="s">
        <v>380</v>
      </c>
      <c r="B157" t="s">
        <v>381</v>
      </c>
      <c r="C157" s="15" t="s">
        <v>382</v>
      </c>
      <c r="D157" s="13" t="s">
        <v>59</v>
      </c>
      <c r="E157" s="6">
        <v>16</v>
      </c>
      <c r="F157" s="14">
        <v>9.69</v>
      </c>
      <c r="G157" s="6">
        <f>IF(AND(F157&lt;&gt;0,F157&lt;&gt;""),F157*(1+$G$2),"")</f>
        <v>12.597</v>
      </c>
      <c r="H157" s="6">
        <f>ROUND((E157*G157),2)</f>
        <v>201.55</v>
      </c>
    </row>
    <row r="158" spans="1:8" x14ac:dyDescent="0.25">
      <c r="A158" s="13" t="s">
        <v>383</v>
      </c>
      <c r="B158" t="s">
        <v>384</v>
      </c>
      <c r="C158" s="15" t="s">
        <v>385</v>
      </c>
      <c r="D158" s="13" t="s">
        <v>59</v>
      </c>
      <c r="E158" s="6">
        <v>16</v>
      </c>
      <c r="F158" s="14">
        <v>13.45</v>
      </c>
      <c r="G158" s="6">
        <f>IF(AND(F158&lt;&gt;0,F158&lt;&gt;""),F158*(1+$G$2),"")</f>
        <v>17.484999999999999</v>
      </c>
      <c r="H158" s="6">
        <f>ROUND((E158*G158),2)</f>
        <v>279.76</v>
      </c>
    </row>
    <row r="159" spans="1:8" x14ac:dyDescent="0.25">
      <c r="A159" s="13" t="s">
        <v>386</v>
      </c>
      <c r="B159" t="s">
        <v>387</v>
      </c>
      <c r="C159" s="15" t="s">
        <v>388</v>
      </c>
      <c r="D159" s="13" t="s">
        <v>59</v>
      </c>
      <c r="E159" s="6">
        <v>16</v>
      </c>
      <c r="F159" s="14">
        <v>436.41</v>
      </c>
      <c r="G159" s="6">
        <f>IF(AND(F159&lt;&gt;0,F159&lt;&gt;""),F159*(1+$G$2),"")</f>
        <v>567.33300000000008</v>
      </c>
      <c r="H159" s="6">
        <f>ROUND((E159*G159),2)</f>
        <v>9077.33</v>
      </c>
    </row>
    <row r="160" spans="1:8" x14ac:dyDescent="0.25">
      <c r="A160" s="13" t="s">
        <v>389</v>
      </c>
      <c r="B160" t="s">
        <v>390</v>
      </c>
      <c r="C160" s="15" t="s">
        <v>391</v>
      </c>
      <c r="D160" s="13" t="s">
        <v>59</v>
      </c>
      <c r="E160" s="6">
        <v>16</v>
      </c>
      <c r="F160" s="14">
        <v>423.84</v>
      </c>
      <c r="G160" s="6">
        <f>IF(AND(F160&lt;&gt;0,F160&lt;&gt;""),F160*(1+$G$2),"")</f>
        <v>550.99199999999996</v>
      </c>
      <c r="H160" s="6">
        <f>ROUND((E160*G160),2)</f>
        <v>8815.8700000000008</v>
      </c>
    </row>
    <row r="161" spans="1:9" x14ac:dyDescent="0.25">
      <c r="A161" s="13" t="s">
        <v>392</v>
      </c>
      <c r="B161" t="s">
        <v>393</v>
      </c>
      <c r="C161" s="15" t="s">
        <v>394</v>
      </c>
      <c r="D161" s="13" t="s">
        <v>59</v>
      </c>
      <c r="E161" s="6">
        <v>16</v>
      </c>
      <c r="F161" s="14">
        <v>171.34</v>
      </c>
      <c r="G161" s="6">
        <f>IF(AND(F161&lt;&gt;0,F161&lt;&gt;""),F161*(1+$G$2),"")</f>
        <v>222.74200000000002</v>
      </c>
      <c r="H161" s="6">
        <f>ROUND((E161*G161),2)</f>
        <v>3563.87</v>
      </c>
    </row>
    <row r="162" spans="1:9" x14ac:dyDescent="0.25">
      <c r="A162" s="13" t="s">
        <v>395</v>
      </c>
      <c r="B162" t="s">
        <v>396</v>
      </c>
      <c r="C162" s="15" t="s">
        <v>397</v>
      </c>
      <c r="D162" s="13" t="s">
        <v>59</v>
      </c>
      <c r="E162" s="18">
        <v>16</v>
      </c>
      <c r="F162" s="19">
        <v>255.44</v>
      </c>
      <c r="G162" s="18">
        <f>IF(AND(F162&lt;&gt;0,F162&lt;&gt;""),F162*(1+$G$2),"")</f>
        <v>332.072</v>
      </c>
      <c r="H162" s="18">
        <f>ROUND((E162*G162),2)</f>
        <v>5313.15</v>
      </c>
    </row>
    <row r="163" spans="1:9" ht="15" customHeight="1" x14ac:dyDescent="0.25">
      <c r="A163" s="13" t="s">
        <v>398</v>
      </c>
      <c r="B163" t="s">
        <v>399</v>
      </c>
      <c r="C163" s="15" t="s">
        <v>400</v>
      </c>
      <c r="D163" s="13" t="s">
        <v>59</v>
      </c>
      <c r="E163" s="6">
        <v>16</v>
      </c>
      <c r="F163" s="14">
        <v>280.24</v>
      </c>
      <c r="G163" s="6">
        <f>IF(AND(F163&lt;&gt;0,F163&lt;&gt;""),F163*(1+$G$2),"")</f>
        <v>364.31200000000001</v>
      </c>
      <c r="H163" s="6">
        <f>ROUND((E163*G163),2)</f>
        <v>5828.99</v>
      </c>
    </row>
    <row r="164" spans="1:9" x14ac:dyDescent="0.25">
      <c r="F164" s="14" t="s">
        <v>2026</v>
      </c>
      <c r="G164" s="6" t="str">
        <f>IF(AND(F164&lt;&gt;0,F164&lt;&gt;""),F164*(1+$G$2),"")</f>
        <v/>
      </c>
    </row>
    <row r="165" spans="1:9" x14ac:dyDescent="0.25">
      <c r="A165" s="8"/>
      <c r="B165" s="9"/>
      <c r="C165" s="10" t="s">
        <v>401</v>
      </c>
      <c r="D165" s="8"/>
      <c r="E165" s="11"/>
      <c r="F165" s="12" t="s">
        <v>2026</v>
      </c>
      <c r="G165" s="11" t="str">
        <f>IF(AND(F165&lt;&gt;0,F165&lt;&gt;""),F165*(1+$G$2),"")</f>
        <v/>
      </c>
      <c r="H165" s="11"/>
      <c r="I165" s="16">
        <f>SUM(H138:H163)</f>
        <v>100811</v>
      </c>
    </row>
    <row r="166" spans="1:9" x14ac:dyDescent="0.25">
      <c r="A166" s="8"/>
      <c r="B166" s="9"/>
      <c r="C166" s="10"/>
      <c r="D166" s="8"/>
      <c r="E166" s="11"/>
      <c r="F166" s="12" t="s">
        <v>2026</v>
      </c>
      <c r="G166" s="11" t="str">
        <f>IF(AND(F166&lt;&gt;0,F166&lt;&gt;""),F166*(1+$G$2),"")</f>
        <v/>
      </c>
      <c r="H166" s="11"/>
      <c r="I166" s="16"/>
    </row>
    <row r="167" spans="1:9" x14ac:dyDescent="0.25">
      <c r="A167" s="8" t="s">
        <v>402</v>
      </c>
      <c r="B167" s="9"/>
      <c r="C167" s="10" t="s">
        <v>403</v>
      </c>
      <c r="D167" s="8"/>
      <c r="E167" s="11"/>
      <c r="F167" s="12" t="s">
        <v>11</v>
      </c>
      <c r="G167" s="11"/>
      <c r="H167" s="11"/>
      <c r="I167" s="16"/>
    </row>
    <row r="168" spans="1:9" hidden="1" x14ac:dyDescent="0.25">
      <c r="A168" s="13" t="s">
        <v>404</v>
      </c>
      <c r="C168" s="15" t="s">
        <v>405</v>
      </c>
      <c r="F168" s="14" t="s">
        <v>11</v>
      </c>
    </row>
    <row r="169" spans="1:9" hidden="1" x14ac:dyDescent="0.25">
      <c r="A169" s="13" t="s">
        <v>406</v>
      </c>
      <c r="B169" t="s">
        <v>407</v>
      </c>
      <c r="C169" s="15" t="s">
        <v>408</v>
      </c>
      <c r="D169" s="13" t="s">
        <v>319</v>
      </c>
      <c r="E169" s="6">
        <v>0</v>
      </c>
      <c r="F169" s="14">
        <v>2924.19</v>
      </c>
      <c r="G169" s="6">
        <f>IF(AND(F169&lt;&gt;0,F169&lt;&gt;""),F169*(1+$G$2),"")</f>
        <v>3801.4470000000001</v>
      </c>
      <c r="H169" s="6">
        <f>ROUND((E169*G169),2)</f>
        <v>0</v>
      </c>
    </row>
    <row r="170" spans="1:9" x14ac:dyDescent="0.25">
      <c r="A170" s="13" t="s">
        <v>409</v>
      </c>
      <c r="C170" s="15" t="s">
        <v>410</v>
      </c>
      <c r="F170" s="14" t="s">
        <v>11</v>
      </c>
    </row>
    <row r="171" spans="1:9" x14ac:dyDescent="0.25">
      <c r="A171" s="13" t="s">
        <v>411</v>
      </c>
      <c r="B171" t="s">
        <v>412</v>
      </c>
      <c r="C171" s="15" t="s">
        <v>413</v>
      </c>
      <c r="D171" s="13" t="s">
        <v>59</v>
      </c>
      <c r="E171" s="6">
        <v>4</v>
      </c>
      <c r="F171" s="14">
        <v>12.75</v>
      </c>
      <c r="G171" s="6">
        <f>IF(AND(F171&lt;&gt;0,F171&lt;&gt;""),F171*(1+$G$2),"")</f>
        <v>16.574999999999999</v>
      </c>
      <c r="H171" s="6">
        <f>ROUND((E171*G171),2)</f>
        <v>66.3</v>
      </c>
    </row>
    <row r="172" spans="1:9" x14ac:dyDescent="0.25">
      <c r="A172" s="13" t="s">
        <v>414</v>
      </c>
      <c r="B172" t="s">
        <v>415</v>
      </c>
      <c r="C172" s="15" t="s">
        <v>416</v>
      </c>
      <c r="D172" s="13" t="s">
        <v>319</v>
      </c>
      <c r="E172" s="6">
        <v>1</v>
      </c>
      <c r="F172" s="14">
        <v>163.28</v>
      </c>
      <c r="G172" s="6">
        <f>IF(AND(F172&lt;&gt;0,F172&lt;&gt;""),F172*(1+$G$2),"")</f>
        <v>212.26400000000001</v>
      </c>
      <c r="H172" s="6">
        <f>ROUND((E172*G172),2)</f>
        <v>212.26</v>
      </c>
    </row>
    <row r="173" spans="1:9" x14ac:dyDescent="0.25">
      <c r="A173" s="13" t="s">
        <v>417</v>
      </c>
      <c r="B173" t="s">
        <v>418</v>
      </c>
      <c r="C173" s="15" t="s">
        <v>419</v>
      </c>
      <c r="D173" s="13" t="s">
        <v>59</v>
      </c>
      <c r="E173" s="6">
        <v>7</v>
      </c>
      <c r="F173" s="14">
        <v>34.020000000000003</v>
      </c>
      <c r="G173" s="6">
        <f>IF(AND(F173&lt;&gt;0,F173&lt;&gt;""),F173*(1+$G$2),"")</f>
        <v>44.226000000000006</v>
      </c>
      <c r="H173" s="6">
        <f>ROUND((E173*G173),2)</f>
        <v>309.58</v>
      </c>
    </row>
    <row r="174" spans="1:9" x14ac:dyDescent="0.25">
      <c r="A174" s="13" t="s">
        <v>420</v>
      </c>
      <c r="B174" t="s">
        <v>421</v>
      </c>
      <c r="C174" s="15" t="s">
        <v>422</v>
      </c>
      <c r="D174" s="13" t="s">
        <v>59</v>
      </c>
      <c r="E174" s="6">
        <v>4</v>
      </c>
      <c r="F174" s="14">
        <v>120.22</v>
      </c>
      <c r="G174" s="6">
        <f>IF(AND(F174&lt;&gt;0,F174&lt;&gt;""),F174*(1+$G$2),"")</f>
        <v>156.286</v>
      </c>
      <c r="H174" s="6">
        <f>ROUND((E174*G174),2)</f>
        <v>625.14</v>
      </c>
    </row>
    <row r="175" spans="1:9" x14ac:dyDescent="0.25">
      <c r="F175" s="14" t="s">
        <v>2026</v>
      </c>
      <c r="G175" s="6" t="str">
        <f>IF(AND(F175&lt;&gt;0,F175&lt;&gt;""),F175*(1+$G$2),"")</f>
        <v/>
      </c>
    </row>
    <row r="176" spans="1:9" x14ac:dyDescent="0.25">
      <c r="A176" s="8"/>
      <c r="B176" s="9"/>
      <c r="C176" s="10" t="s">
        <v>423</v>
      </c>
      <c r="D176" s="8"/>
      <c r="E176" s="11"/>
      <c r="F176" s="12" t="s">
        <v>2026</v>
      </c>
      <c r="G176" s="11" t="str">
        <f>IF(AND(F176&lt;&gt;0,F176&lt;&gt;""),F176*(1+$G$2),"")</f>
        <v/>
      </c>
      <c r="H176" s="11"/>
      <c r="I176" s="16">
        <f>SUM(H168:H174)</f>
        <v>1213.28</v>
      </c>
    </row>
    <row r="177" spans="1:9" x14ac:dyDescent="0.25">
      <c r="A177" s="8"/>
      <c r="B177" s="9"/>
      <c r="C177" s="10"/>
      <c r="D177" s="8"/>
      <c r="E177" s="11"/>
      <c r="F177" s="12" t="s">
        <v>2026</v>
      </c>
      <c r="G177" s="11" t="str">
        <f>IF(AND(F177&lt;&gt;0,F177&lt;&gt;""),F177*(1+$G$2),"")</f>
        <v/>
      </c>
      <c r="H177" s="11"/>
      <c r="I177" s="16"/>
    </row>
    <row r="178" spans="1:9" x14ac:dyDescent="0.25">
      <c r="A178" s="8" t="s">
        <v>424</v>
      </c>
      <c r="B178" s="9"/>
      <c r="C178" s="10" t="s">
        <v>425</v>
      </c>
      <c r="D178" s="8"/>
      <c r="E178" s="11"/>
      <c r="F178" s="12" t="s">
        <v>11</v>
      </c>
      <c r="G178" s="11"/>
      <c r="H178" s="11"/>
      <c r="I178" s="16"/>
    </row>
    <row r="179" spans="1:9" x14ac:dyDescent="0.25">
      <c r="A179" s="13" t="s">
        <v>426</v>
      </c>
      <c r="C179" s="15" t="s">
        <v>427</v>
      </c>
      <c r="F179" s="14" t="s">
        <v>11</v>
      </c>
    </row>
    <row r="180" spans="1:9" ht="15.75" customHeight="1" x14ac:dyDescent="0.25">
      <c r="A180" s="13" t="s">
        <v>428</v>
      </c>
      <c r="B180" t="s">
        <v>429</v>
      </c>
      <c r="C180" s="15" t="s">
        <v>430</v>
      </c>
      <c r="D180" s="13" t="s">
        <v>59</v>
      </c>
      <c r="E180" s="6">
        <v>64</v>
      </c>
      <c r="F180" s="14">
        <v>639.28</v>
      </c>
      <c r="G180" s="6">
        <f>IF(AND(F180&lt;&gt;0,F180&lt;&gt;""),F180*(1+$G$2),"")</f>
        <v>831.06399999999996</v>
      </c>
      <c r="H180" s="6">
        <f>ROUND((E180*G180),2)</f>
        <v>53188.1</v>
      </c>
    </row>
    <row r="181" spans="1:9" x14ac:dyDescent="0.25">
      <c r="A181" s="13" t="s">
        <v>431</v>
      </c>
      <c r="C181" s="15" t="s">
        <v>432</v>
      </c>
      <c r="F181" s="14" t="s">
        <v>11</v>
      </c>
    </row>
    <row r="182" spans="1:9" x14ac:dyDescent="0.25">
      <c r="A182" s="13" t="s">
        <v>433</v>
      </c>
      <c r="B182" t="s">
        <v>434</v>
      </c>
      <c r="C182" s="15" t="s">
        <v>435</v>
      </c>
      <c r="D182" s="13" t="s">
        <v>59</v>
      </c>
      <c r="E182" s="6">
        <v>2</v>
      </c>
      <c r="F182" s="14">
        <v>813.31</v>
      </c>
      <c r="G182" s="6">
        <f>IF(AND(F182&lt;&gt;0,F182&lt;&gt;""),F182*(1+$G$2),"")</f>
        <v>1057.3029999999999</v>
      </c>
      <c r="H182" s="6">
        <f>ROUND((E182*G182),2)</f>
        <v>2114.61</v>
      </c>
      <c r="I182" s="20"/>
    </row>
    <row r="183" spans="1:9" x14ac:dyDescent="0.25">
      <c r="A183" s="13" t="s">
        <v>436</v>
      </c>
      <c r="B183" t="s">
        <v>437</v>
      </c>
      <c r="C183" s="15" t="s">
        <v>438</v>
      </c>
      <c r="D183" s="13" t="s">
        <v>59</v>
      </c>
      <c r="E183" s="6">
        <v>48</v>
      </c>
      <c r="F183" s="14">
        <v>448.21439999999996</v>
      </c>
      <c r="G183" s="6">
        <f>IF(AND(F183&lt;&gt;0,F183&lt;&gt;""),F183*(1+$G$2),"")</f>
        <v>582.67872</v>
      </c>
      <c r="H183" s="6">
        <f>ROUND((E183*G183),2)</f>
        <v>27968.58</v>
      </c>
      <c r="I183" s="20"/>
    </row>
    <row r="184" spans="1:9" x14ac:dyDescent="0.25">
      <c r="A184" s="13" t="s">
        <v>439</v>
      </c>
      <c r="B184" t="s">
        <v>440</v>
      </c>
      <c r="C184" s="15" t="s">
        <v>441</v>
      </c>
      <c r="D184" s="13" t="s">
        <v>59</v>
      </c>
      <c r="E184" s="6">
        <v>14</v>
      </c>
      <c r="F184" s="14">
        <v>672.32159999999999</v>
      </c>
      <c r="G184" s="6">
        <f>IF(AND(F184&lt;&gt;0,F184&lt;&gt;""),F184*(1+$G$2),"")</f>
        <v>874.01808000000005</v>
      </c>
      <c r="H184" s="6">
        <f>ROUND((E184*G184),2)</f>
        <v>12236.25</v>
      </c>
      <c r="I184" s="20"/>
    </row>
    <row r="185" spans="1:9" ht="30" x14ac:dyDescent="0.25">
      <c r="A185" s="13" t="s">
        <v>442</v>
      </c>
      <c r="B185" t="s">
        <v>443</v>
      </c>
      <c r="C185" s="15" t="s">
        <v>444</v>
      </c>
      <c r="D185" s="13" t="s">
        <v>59</v>
      </c>
      <c r="E185" s="6">
        <v>8</v>
      </c>
      <c r="F185" s="14">
        <v>368.46</v>
      </c>
      <c r="G185" s="6">
        <f>IF(AND(F185&lt;&gt;0,F185&lt;&gt;""),F185*(1+$G$2),"")</f>
        <v>478.99799999999999</v>
      </c>
      <c r="H185" s="6">
        <f>ROUND((E185*G185),2)</f>
        <v>3831.98</v>
      </c>
      <c r="I185" s="20"/>
    </row>
    <row r="186" spans="1:9" ht="30" x14ac:dyDescent="0.25">
      <c r="A186" s="13" t="s">
        <v>445</v>
      </c>
      <c r="B186" t="s">
        <v>446</v>
      </c>
      <c r="C186" s="15" t="s">
        <v>447</v>
      </c>
      <c r="D186" s="13" t="s">
        <v>59</v>
      </c>
      <c r="E186" s="6">
        <v>3</v>
      </c>
      <c r="F186" s="14">
        <v>655.04000000000008</v>
      </c>
      <c r="G186" s="6">
        <f>IF(AND(F186&lt;&gt;0,F186&lt;&gt;""),F186*(1+$G$2),"")</f>
        <v>851.55200000000013</v>
      </c>
      <c r="H186" s="6">
        <f>ROUND((E186*G186),2)</f>
        <v>2554.66</v>
      </c>
      <c r="I186" s="20"/>
    </row>
    <row r="187" spans="1:9" x14ac:dyDescent="0.25">
      <c r="A187" s="13" t="s">
        <v>448</v>
      </c>
      <c r="B187" t="s">
        <v>449</v>
      </c>
      <c r="C187" s="15" t="s">
        <v>450</v>
      </c>
      <c r="D187" s="13" t="s">
        <v>59</v>
      </c>
      <c r="E187" s="6">
        <v>16</v>
      </c>
      <c r="F187" s="14">
        <v>334.84</v>
      </c>
      <c r="G187" s="6">
        <f>IF(AND(F187&lt;&gt;0,F187&lt;&gt;""),F187*(1+$G$2),"")</f>
        <v>435.29199999999997</v>
      </c>
      <c r="H187" s="6">
        <f>ROUND((E187*G187),2)</f>
        <v>6964.67</v>
      </c>
    </row>
    <row r="188" spans="1:9" x14ac:dyDescent="0.25">
      <c r="A188" s="13" t="s">
        <v>451</v>
      </c>
      <c r="B188" t="s">
        <v>452</v>
      </c>
      <c r="C188" s="15" t="s">
        <v>453</v>
      </c>
      <c r="D188" s="13" t="s">
        <v>59</v>
      </c>
      <c r="E188" s="6">
        <v>2</v>
      </c>
      <c r="F188" s="14">
        <v>128.12</v>
      </c>
      <c r="G188" s="6">
        <f>IF(AND(F188&lt;&gt;0,F188&lt;&gt;""),F188*(1+$G$2),"")</f>
        <v>166.55600000000001</v>
      </c>
      <c r="H188" s="6">
        <f>ROUND((E188*G188),2)</f>
        <v>333.11</v>
      </c>
    </row>
    <row r="189" spans="1:9" x14ac:dyDescent="0.25">
      <c r="A189" s="13" t="s">
        <v>454</v>
      </c>
      <c r="B189" t="s">
        <v>455</v>
      </c>
      <c r="C189" s="15" t="s">
        <v>456</v>
      </c>
      <c r="D189" s="13" t="s">
        <v>59</v>
      </c>
      <c r="E189" s="6">
        <v>1</v>
      </c>
      <c r="F189" s="14">
        <v>139.53</v>
      </c>
      <c r="G189" s="6">
        <f>IF(AND(F189&lt;&gt;0,F189&lt;&gt;""),F189*(1+$G$2),"")</f>
        <v>181.38900000000001</v>
      </c>
      <c r="H189" s="6">
        <f>ROUND((E189*G189),2)</f>
        <v>181.39</v>
      </c>
    </row>
    <row r="190" spans="1:9" x14ac:dyDescent="0.25">
      <c r="A190" s="13" t="s">
        <v>457</v>
      </c>
      <c r="C190" s="15" t="s">
        <v>458</v>
      </c>
      <c r="F190" s="14" t="s">
        <v>11</v>
      </c>
    </row>
    <row r="191" spans="1:9" ht="30" x14ac:dyDescent="0.25">
      <c r="A191" s="13" t="s">
        <v>459</v>
      </c>
      <c r="B191" t="s">
        <v>460</v>
      </c>
      <c r="C191" s="15" t="s">
        <v>461</v>
      </c>
      <c r="D191" s="13" t="s">
        <v>59</v>
      </c>
      <c r="E191" s="6">
        <v>1</v>
      </c>
      <c r="F191" s="14">
        <v>1450</v>
      </c>
      <c r="G191" s="6">
        <f>IF(AND(F191&lt;&gt;0,F191&lt;&gt;""),F191*(1+$G$2),"")</f>
        <v>1885</v>
      </c>
      <c r="H191" s="6">
        <f>ROUND((E191*G191),2)</f>
        <v>1885</v>
      </c>
    </row>
    <row r="192" spans="1:9" x14ac:dyDescent="0.25">
      <c r="A192" s="13" t="s">
        <v>462</v>
      </c>
      <c r="C192" s="15" t="s">
        <v>463</v>
      </c>
      <c r="F192" s="14" t="s">
        <v>11</v>
      </c>
    </row>
    <row r="193" spans="1:9" x14ac:dyDescent="0.25">
      <c r="A193" s="13" t="s">
        <v>464</v>
      </c>
      <c r="B193" t="s">
        <v>465</v>
      </c>
      <c r="C193" s="15" t="s">
        <v>466</v>
      </c>
      <c r="D193" s="13" t="s">
        <v>26</v>
      </c>
      <c r="E193" s="6">
        <v>44.34</v>
      </c>
      <c r="F193" s="14">
        <v>73.53</v>
      </c>
      <c r="G193" s="6">
        <f>IF(AND(F193&lt;&gt;0,F193&lt;&gt;""),F193*(1+$G$2),"")</f>
        <v>95.588999999999999</v>
      </c>
      <c r="H193" s="6">
        <f>ROUND((E193*G193),2)</f>
        <v>4238.42</v>
      </c>
    </row>
    <row r="194" spans="1:9" ht="30" x14ac:dyDescent="0.25">
      <c r="A194" s="13" t="s">
        <v>467</v>
      </c>
      <c r="B194" t="s">
        <v>468</v>
      </c>
      <c r="C194" s="15" t="s">
        <v>469</v>
      </c>
      <c r="D194" s="13" t="s">
        <v>26</v>
      </c>
      <c r="E194" s="6">
        <v>4.8</v>
      </c>
      <c r="F194" s="14">
        <v>207.24</v>
      </c>
      <c r="G194" s="6">
        <f>IF(AND(F194&lt;&gt;0,F194&lt;&gt;""),F194*(1+$G$2),"")</f>
        <v>269.41200000000003</v>
      </c>
      <c r="H194" s="6">
        <f>ROUND((E194*G194),2)</f>
        <v>1293.18</v>
      </c>
    </row>
    <row r="195" spans="1:9" x14ac:dyDescent="0.25">
      <c r="F195" s="14" t="s">
        <v>2026</v>
      </c>
      <c r="G195" s="6" t="str">
        <f>IF(AND(F195&lt;&gt;0,F195&lt;&gt;""),F195*(1+$G$2),"")</f>
        <v/>
      </c>
    </row>
    <row r="196" spans="1:9" x14ac:dyDescent="0.25">
      <c r="A196" s="8"/>
      <c r="B196" s="9"/>
      <c r="C196" s="10" t="s">
        <v>470</v>
      </c>
      <c r="D196" s="8"/>
      <c r="E196" s="11"/>
      <c r="F196" s="12" t="s">
        <v>2026</v>
      </c>
      <c r="G196" s="11" t="str">
        <f>IF(AND(F196&lt;&gt;0,F196&lt;&gt;""),F196*(1+$G$2),"")</f>
        <v/>
      </c>
      <c r="H196" s="11"/>
      <c r="I196" s="16">
        <f>SUM(H179:H194)</f>
        <v>116789.95</v>
      </c>
    </row>
    <row r="197" spans="1:9" x14ac:dyDescent="0.25">
      <c r="A197" s="8"/>
      <c r="B197" s="9"/>
      <c r="C197" s="10"/>
      <c r="D197" s="8"/>
      <c r="E197" s="11"/>
      <c r="F197" s="12" t="s">
        <v>2026</v>
      </c>
      <c r="G197" s="11" t="str">
        <f>IF(AND(F197&lt;&gt;0,F197&lt;&gt;""),F197*(1+$G$2),"")</f>
        <v/>
      </c>
      <c r="H197" s="11"/>
      <c r="I197" s="16"/>
    </row>
    <row r="198" spans="1:9" x14ac:dyDescent="0.25">
      <c r="A198" s="8" t="s">
        <v>471</v>
      </c>
      <c r="B198" s="9"/>
      <c r="C198" s="10" t="s">
        <v>472</v>
      </c>
      <c r="D198" s="8"/>
      <c r="E198" s="11"/>
      <c r="F198" s="12" t="s">
        <v>11</v>
      </c>
      <c r="G198" s="11"/>
      <c r="H198" s="11"/>
      <c r="I198" s="16"/>
    </row>
    <row r="199" spans="1:9" x14ac:dyDescent="0.25">
      <c r="A199" s="13" t="s">
        <v>473</v>
      </c>
      <c r="C199" s="15" t="s">
        <v>474</v>
      </c>
      <c r="F199" s="14" t="s">
        <v>11</v>
      </c>
    </row>
    <row r="200" spans="1:9" x14ac:dyDescent="0.25">
      <c r="A200" s="13" t="s">
        <v>475</v>
      </c>
      <c r="B200" t="s">
        <v>476</v>
      </c>
      <c r="C200" s="15" t="s">
        <v>477</v>
      </c>
      <c r="D200" s="13" t="s">
        <v>17</v>
      </c>
      <c r="E200" s="6">
        <v>844.65</v>
      </c>
      <c r="F200" s="14">
        <v>8.15</v>
      </c>
      <c r="G200" s="6">
        <f>IF(AND(F200&lt;&gt;0,F200&lt;&gt;""),F200*(1+$G$2),"")</f>
        <v>10.595000000000001</v>
      </c>
      <c r="H200" s="6">
        <f>ROUND((E200*G200),2)</f>
        <v>8949.07</v>
      </c>
    </row>
    <row r="201" spans="1:9" x14ac:dyDescent="0.25">
      <c r="A201" s="13" t="s">
        <v>478</v>
      </c>
      <c r="B201" t="s">
        <v>479</v>
      </c>
      <c r="C201" s="15" t="s">
        <v>480</v>
      </c>
      <c r="D201" s="13" t="s">
        <v>17</v>
      </c>
      <c r="E201" s="6">
        <v>280.39</v>
      </c>
      <c r="F201" s="14">
        <v>26.93</v>
      </c>
      <c r="G201" s="6">
        <f>IF(AND(F201&lt;&gt;0,F201&lt;&gt;""),F201*(1+$G$2),"")</f>
        <v>35.009</v>
      </c>
      <c r="H201" s="6">
        <f>ROUND((E201*G201),2)</f>
        <v>9816.17</v>
      </c>
    </row>
    <row r="202" spans="1:9" x14ac:dyDescent="0.25">
      <c r="A202" s="13" t="s">
        <v>481</v>
      </c>
      <c r="B202" t="s">
        <v>482</v>
      </c>
      <c r="C202" s="15" t="s">
        <v>483</v>
      </c>
      <c r="D202" s="13" t="s">
        <v>17</v>
      </c>
      <c r="E202" s="6">
        <v>2344.21</v>
      </c>
      <c r="F202" s="14">
        <v>31.08</v>
      </c>
      <c r="G202" s="6">
        <f>IF(AND(F202&lt;&gt;0,F202&lt;&gt;""),F202*(1+$G$2),"")</f>
        <v>40.403999999999996</v>
      </c>
      <c r="H202" s="6">
        <f>ROUND((E202*G202),2)</f>
        <v>94715.46</v>
      </c>
    </row>
    <row r="203" spans="1:9" x14ac:dyDescent="0.25">
      <c r="A203" s="13" t="s">
        <v>484</v>
      </c>
      <c r="B203" t="s">
        <v>485</v>
      </c>
      <c r="C203" s="15" t="s">
        <v>486</v>
      </c>
      <c r="D203" s="13" t="s">
        <v>17</v>
      </c>
      <c r="E203" s="6">
        <v>420.74</v>
      </c>
      <c r="F203" s="14">
        <v>26.59</v>
      </c>
      <c r="G203" s="6">
        <f>IF(AND(F203&lt;&gt;0,F203&lt;&gt;""),F203*(1+$G$2),"")</f>
        <v>34.567</v>
      </c>
      <c r="H203" s="6">
        <f>ROUND((E203*G203),2)</f>
        <v>14543.72</v>
      </c>
    </row>
    <row r="204" spans="1:9" ht="30" x14ac:dyDescent="0.25">
      <c r="A204" s="13" t="s">
        <v>487</v>
      </c>
      <c r="B204" t="s">
        <v>488</v>
      </c>
      <c r="C204" s="15" t="s">
        <v>489</v>
      </c>
      <c r="D204" s="13" t="s">
        <v>17</v>
      </c>
      <c r="E204" s="6">
        <v>420.74</v>
      </c>
      <c r="F204" s="14">
        <v>57.58</v>
      </c>
      <c r="G204" s="6">
        <f>IF(AND(F204&lt;&gt;0,F204&lt;&gt;""),F204*(1+$G$2),"")</f>
        <v>74.853999999999999</v>
      </c>
      <c r="H204" s="6">
        <f>ROUND((E204*G204),2)</f>
        <v>31494.07</v>
      </c>
    </row>
    <row r="205" spans="1:9" x14ac:dyDescent="0.25">
      <c r="A205" s="13" t="s">
        <v>490</v>
      </c>
      <c r="B205" t="s">
        <v>491</v>
      </c>
      <c r="C205" s="15" t="s">
        <v>492</v>
      </c>
      <c r="D205" s="13" t="s">
        <v>17</v>
      </c>
      <c r="E205" s="6">
        <v>143.52000000000001</v>
      </c>
      <c r="F205" s="14">
        <v>22.536949720670393</v>
      </c>
      <c r="G205" s="6">
        <f>IF(AND(F205&lt;&gt;0,F205&lt;&gt;""),F205*(1+$G$2),"")</f>
        <v>29.29803463687151</v>
      </c>
      <c r="H205" s="6">
        <f>ROUND((E205*G205),2)</f>
        <v>4204.8500000000004</v>
      </c>
    </row>
    <row r="206" spans="1:9" x14ac:dyDescent="0.25">
      <c r="A206" s="13" t="s">
        <v>493</v>
      </c>
      <c r="C206" s="15" t="s">
        <v>494</v>
      </c>
      <c r="F206" s="14" t="s">
        <v>11</v>
      </c>
    </row>
    <row r="207" spans="1:9" x14ac:dyDescent="0.25">
      <c r="A207" s="13" t="s">
        <v>495</v>
      </c>
      <c r="B207" t="s">
        <v>496</v>
      </c>
      <c r="C207" s="15" t="s">
        <v>477</v>
      </c>
      <c r="D207" s="13" t="s">
        <v>17</v>
      </c>
      <c r="E207" s="6">
        <v>1023.04</v>
      </c>
      <c r="F207" s="14">
        <v>8.15</v>
      </c>
      <c r="G207" s="6">
        <f>IF(AND(F207&lt;&gt;0,F207&lt;&gt;""),F207*(1+$G$2),"")</f>
        <v>10.595000000000001</v>
      </c>
      <c r="H207" s="6">
        <f>ROUND((E207*G207),2)</f>
        <v>10839.11</v>
      </c>
    </row>
    <row r="208" spans="1:9" x14ac:dyDescent="0.25">
      <c r="A208" s="13" t="s">
        <v>497</v>
      </c>
      <c r="B208" t="s">
        <v>498</v>
      </c>
      <c r="C208" s="15" t="s">
        <v>480</v>
      </c>
      <c r="D208" s="13" t="s">
        <v>17</v>
      </c>
      <c r="E208" s="6">
        <v>1023.04</v>
      </c>
      <c r="F208" s="14">
        <v>26.93</v>
      </c>
      <c r="G208" s="6">
        <f>IF(AND(F208&lt;&gt;0,F208&lt;&gt;""),F208*(1+$G$2),"")</f>
        <v>35.009</v>
      </c>
      <c r="H208" s="6">
        <f>ROUND((E208*G208),2)</f>
        <v>35815.61</v>
      </c>
    </row>
    <row r="209" spans="1:9" x14ac:dyDescent="0.25">
      <c r="A209" s="13" t="s">
        <v>499</v>
      </c>
      <c r="C209" s="15" t="s">
        <v>500</v>
      </c>
      <c r="F209" s="14" t="s">
        <v>11</v>
      </c>
    </row>
    <row r="210" spans="1:9" x14ac:dyDescent="0.25">
      <c r="A210" s="13" t="s">
        <v>501</v>
      </c>
      <c r="B210" t="s">
        <v>502</v>
      </c>
      <c r="C210" s="15" t="s">
        <v>503</v>
      </c>
      <c r="D210" s="13" t="s">
        <v>17</v>
      </c>
      <c r="E210" s="18">
        <v>42.74</v>
      </c>
      <c r="F210" s="19">
        <v>90.33</v>
      </c>
      <c r="G210" s="18">
        <f>IF(AND(F210&lt;&gt;0,F210&lt;&gt;""),F210*(1+$G$2),"")</f>
        <v>117.429</v>
      </c>
      <c r="H210" s="18">
        <f>ROUND((E210*G210),2)</f>
        <v>5018.92</v>
      </c>
    </row>
    <row r="211" spans="1:9" x14ac:dyDescent="0.25">
      <c r="F211" s="14" t="s">
        <v>2026</v>
      </c>
      <c r="G211" s="6" t="str">
        <f>IF(AND(F211&lt;&gt;0,F211&lt;&gt;""),F211*(1+$G$2),"")</f>
        <v/>
      </c>
    </row>
    <row r="212" spans="1:9" x14ac:dyDescent="0.25">
      <c r="A212" s="8"/>
      <c r="B212" s="9"/>
      <c r="C212" s="10" t="s">
        <v>504</v>
      </c>
      <c r="D212" s="8"/>
      <c r="E212" s="11"/>
      <c r="F212" s="12" t="s">
        <v>2026</v>
      </c>
      <c r="G212" s="11" t="str">
        <f>IF(AND(F212&lt;&gt;0,F212&lt;&gt;""),F212*(1+$G$2),"")</f>
        <v/>
      </c>
      <c r="H212" s="11"/>
      <c r="I212" s="16">
        <f>SUM(H199:H210)</f>
        <v>215396.98</v>
      </c>
    </row>
    <row r="213" spans="1:9" x14ac:dyDescent="0.25">
      <c r="A213" s="8"/>
      <c r="B213" s="9"/>
      <c r="C213" s="10"/>
      <c r="D213" s="8"/>
      <c r="E213" s="11"/>
      <c r="F213" s="12" t="s">
        <v>2026</v>
      </c>
      <c r="G213" s="11" t="str">
        <f>IF(AND(F213&lt;&gt;0,F213&lt;&gt;""),F213*(1+$G$2),"")</f>
        <v/>
      </c>
      <c r="H213" s="11"/>
      <c r="I213" s="16"/>
    </row>
    <row r="214" spans="1:9" x14ac:dyDescent="0.25">
      <c r="A214" s="8" t="s">
        <v>505</v>
      </c>
      <c r="B214" s="9"/>
      <c r="C214" s="10" t="s">
        <v>506</v>
      </c>
      <c r="D214" s="8"/>
      <c r="E214" s="11"/>
      <c r="F214" s="12" t="s">
        <v>11</v>
      </c>
      <c r="G214" s="11"/>
      <c r="H214" s="11"/>
      <c r="I214" s="16"/>
    </row>
    <row r="215" spans="1:9" x14ac:dyDescent="0.25">
      <c r="A215" s="13" t="s">
        <v>507</v>
      </c>
      <c r="C215" s="15" t="s">
        <v>508</v>
      </c>
      <c r="F215" s="14" t="s">
        <v>11</v>
      </c>
    </row>
    <row r="216" spans="1:9" x14ac:dyDescent="0.25">
      <c r="A216" s="13" t="s">
        <v>509</v>
      </c>
      <c r="B216" t="s">
        <v>510</v>
      </c>
      <c r="C216" s="15" t="s">
        <v>511</v>
      </c>
      <c r="D216" s="13" t="s">
        <v>17</v>
      </c>
      <c r="E216" s="18">
        <v>244</v>
      </c>
      <c r="F216" s="19">
        <v>17.850000000000001</v>
      </c>
      <c r="G216" s="18">
        <f>IF(AND(F216&lt;&gt;0,F216&lt;&gt;""),F216*(1+$G$2),"")</f>
        <v>23.205000000000002</v>
      </c>
      <c r="H216" s="18">
        <f>ROUND((E216*G216),2)</f>
        <v>5662.02</v>
      </c>
    </row>
    <row r="217" spans="1:9" x14ac:dyDescent="0.25">
      <c r="A217" s="13" t="s">
        <v>512</v>
      </c>
      <c r="C217" s="15" t="s">
        <v>513</v>
      </c>
      <c r="F217" s="14" t="s">
        <v>11</v>
      </c>
    </row>
    <row r="218" spans="1:9" x14ac:dyDescent="0.25">
      <c r="A218" s="13" t="s">
        <v>514</v>
      </c>
      <c r="B218" t="s">
        <v>515</v>
      </c>
      <c r="C218" s="15" t="s">
        <v>516</v>
      </c>
      <c r="D218" s="13" t="s">
        <v>17</v>
      </c>
      <c r="E218" s="6">
        <v>687.28</v>
      </c>
      <c r="F218" s="14">
        <v>34.15</v>
      </c>
      <c r="G218" s="6">
        <f>IF(AND(F218&lt;&gt;0,F218&lt;&gt;""),F218*(1+$G$2),"")</f>
        <v>44.395000000000003</v>
      </c>
      <c r="H218" s="6">
        <f>ROUND((E218*G218),2)</f>
        <v>30511.8</v>
      </c>
    </row>
    <row r="219" spans="1:9" x14ac:dyDescent="0.25">
      <c r="A219" s="13" t="s">
        <v>517</v>
      </c>
      <c r="C219" s="15" t="s">
        <v>518</v>
      </c>
      <c r="F219" s="14" t="s">
        <v>11</v>
      </c>
    </row>
    <row r="220" spans="1:9" ht="30" x14ac:dyDescent="0.25">
      <c r="A220" s="13" t="s">
        <v>519</v>
      </c>
      <c r="B220" t="s">
        <v>520</v>
      </c>
      <c r="C220" s="15" t="s">
        <v>521</v>
      </c>
      <c r="D220" s="13" t="s">
        <v>17</v>
      </c>
      <c r="E220" s="6">
        <v>687.25</v>
      </c>
      <c r="F220" s="14">
        <v>39.520000000000003</v>
      </c>
      <c r="G220" s="6">
        <f>IF(AND(F220&lt;&gt;0,F220&lt;&gt;""),F220*(1+$G$2),"")</f>
        <v>51.376000000000005</v>
      </c>
      <c r="H220" s="6">
        <f>ROUND((E220*G220),2)</f>
        <v>35308.160000000003</v>
      </c>
    </row>
    <row r="221" spans="1:9" x14ac:dyDescent="0.25">
      <c r="A221" s="13" t="s">
        <v>522</v>
      </c>
      <c r="B221" t="s">
        <v>523</v>
      </c>
      <c r="C221" s="15" t="s">
        <v>524</v>
      </c>
      <c r="D221" s="13" t="s">
        <v>17</v>
      </c>
      <c r="E221" s="6">
        <v>8.68</v>
      </c>
      <c r="F221" s="14">
        <v>34.659999999999997</v>
      </c>
      <c r="G221" s="6">
        <f>IF(AND(F221&lt;&gt;0,F221&lt;&gt;""),F221*(1+$G$2),"")</f>
        <v>45.058</v>
      </c>
      <c r="H221" s="6">
        <f>ROUND((E221*G221),2)</f>
        <v>391.1</v>
      </c>
    </row>
    <row r="222" spans="1:9" x14ac:dyDescent="0.25">
      <c r="A222" s="13" t="s">
        <v>525</v>
      </c>
      <c r="B222" t="s">
        <v>526</v>
      </c>
      <c r="C222" s="15" t="s">
        <v>527</v>
      </c>
      <c r="D222" s="13" t="s">
        <v>17</v>
      </c>
      <c r="E222" s="6">
        <v>13.63</v>
      </c>
      <c r="F222" s="14">
        <v>66.22</v>
      </c>
      <c r="G222" s="6">
        <f>IF(AND(F222&lt;&gt;0,F222&lt;&gt;""),F222*(1+$G$2),"")</f>
        <v>86.085999999999999</v>
      </c>
      <c r="H222" s="6">
        <f>ROUND((E222*G222),2)</f>
        <v>1173.3499999999999</v>
      </c>
    </row>
    <row r="223" spans="1:9" x14ac:dyDescent="0.25">
      <c r="A223" s="13" t="s">
        <v>528</v>
      </c>
      <c r="C223" s="15" t="s">
        <v>529</v>
      </c>
      <c r="F223" s="14" t="s">
        <v>11</v>
      </c>
    </row>
    <row r="224" spans="1:9" x14ac:dyDescent="0.25">
      <c r="A224" s="13" t="s">
        <v>530</v>
      </c>
      <c r="B224" t="s">
        <v>531</v>
      </c>
      <c r="C224" s="15" t="s">
        <v>532</v>
      </c>
      <c r="D224" s="13" t="s">
        <v>26</v>
      </c>
      <c r="E224" s="6">
        <v>29.82</v>
      </c>
      <c r="F224" s="14">
        <v>11.79</v>
      </c>
      <c r="G224" s="6">
        <f>IF(AND(F224&lt;&gt;0,F224&lt;&gt;""),F224*(1+$G$2),"")</f>
        <v>15.327</v>
      </c>
      <c r="H224" s="6">
        <f>ROUND((E224*G224),2)</f>
        <v>457.05</v>
      </c>
    </row>
    <row r="225" spans="1:9" ht="30" x14ac:dyDescent="0.25">
      <c r="A225" s="13" t="s">
        <v>533</v>
      </c>
      <c r="B225" t="s">
        <v>534</v>
      </c>
      <c r="C225" s="15" t="s">
        <v>535</v>
      </c>
      <c r="D225" s="13" t="s">
        <v>26</v>
      </c>
      <c r="E225" s="6">
        <v>853.3</v>
      </c>
      <c r="F225" s="14">
        <v>4.6100000000000003</v>
      </c>
      <c r="G225" s="6">
        <f>IF(AND(F225&lt;&gt;0,F225&lt;&gt;""),F225*(1+$G$2),"")</f>
        <v>5.9930000000000003</v>
      </c>
      <c r="H225" s="6">
        <f>ROUND((E225*G225),2)</f>
        <v>5113.83</v>
      </c>
    </row>
    <row r="226" spans="1:9" x14ac:dyDescent="0.25">
      <c r="A226" s="13" t="s">
        <v>536</v>
      </c>
      <c r="C226" s="15" t="s">
        <v>537</v>
      </c>
      <c r="F226" s="14" t="s">
        <v>11</v>
      </c>
    </row>
    <row r="227" spans="1:9" x14ac:dyDescent="0.25">
      <c r="A227" s="13" t="s">
        <v>538</v>
      </c>
      <c r="B227" t="s">
        <v>539</v>
      </c>
      <c r="C227" s="15" t="s">
        <v>540</v>
      </c>
      <c r="D227" s="13" t="s">
        <v>17</v>
      </c>
      <c r="E227" s="6">
        <v>9.23</v>
      </c>
      <c r="F227" s="14">
        <v>90.33</v>
      </c>
      <c r="G227" s="6">
        <f>IF(AND(F227&lt;&gt;0,F227&lt;&gt;""),F227*(1+$G$2),"")</f>
        <v>117.429</v>
      </c>
      <c r="H227" s="6">
        <f>ROUND((E227*G227),2)</f>
        <v>1083.8699999999999</v>
      </c>
    </row>
    <row r="228" spans="1:9" x14ac:dyDescent="0.25">
      <c r="F228" s="14" t="s">
        <v>2026</v>
      </c>
      <c r="G228" s="6" t="str">
        <f>IF(AND(F228&lt;&gt;0,F228&lt;&gt;""),F228*(1+$G$2),"")</f>
        <v/>
      </c>
    </row>
    <row r="229" spans="1:9" x14ac:dyDescent="0.25">
      <c r="A229" s="8"/>
      <c r="B229" s="9"/>
      <c r="C229" s="10" t="s">
        <v>541</v>
      </c>
      <c r="D229" s="8"/>
      <c r="E229" s="11"/>
      <c r="F229" s="12" t="s">
        <v>2026</v>
      </c>
      <c r="G229" s="11" t="str">
        <f>IF(AND(F229&lt;&gt;0,F229&lt;&gt;""),F229*(1+$G$2),"")</f>
        <v/>
      </c>
      <c r="H229" s="11"/>
      <c r="I229" s="16">
        <f>SUM(H215:H227)</f>
        <v>79701.180000000022</v>
      </c>
    </row>
    <row r="230" spans="1:9" x14ac:dyDescent="0.25">
      <c r="A230" s="8"/>
      <c r="B230" s="9"/>
      <c r="C230" s="10"/>
      <c r="D230" s="8"/>
      <c r="E230" s="11"/>
      <c r="F230" s="12" t="s">
        <v>2026</v>
      </c>
      <c r="G230" s="11" t="str">
        <f>IF(AND(F230&lt;&gt;0,F230&lt;&gt;""),F230*(1+$G$2),"")</f>
        <v/>
      </c>
      <c r="H230" s="11"/>
      <c r="I230" s="16"/>
    </row>
    <row r="231" spans="1:9" x14ac:dyDescent="0.25">
      <c r="A231" s="8" t="s">
        <v>542</v>
      </c>
      <c r="B231" s="9"/>
      <c r="C231" s="10" t="s">
        <v>543</v>
      </c>
      <c r="D231" s="8"/>
      <c r="E231" s="11"/>
      <c r="F231" s="12" t="s">
        <v>11</v>
      </c>
      <c r="G231" s="11"/>
      <c r="H231" s="11"/>
      <c r="I231" s="16"/>
    </row>
    <row r="232" spans="1:9" x14ac:dyDescent="0.25">
      <c r="A232" s="13" t="s">
        <v>544</v>
      </c>
      <c r="C232" s="15" t="s">
        <v>545</v>
      </c>
      <c r="F232" s="14" t="s">
        <v>11</v>
      </c>
    </row>
    <row r="233" spans="1:9" hidden="1" x14ac:dyDescent="0.25">
      <c r="A233" s="13" t="s">
        <v>546</v>
      </c>
      <c r="B233" t="s">
        <v>547</v>
      </c>
      <c r="C233" s="15" t="s">
        <v>548</v>
      </c>
      <c r="D233" s="13" t="s">
        <v>17</v>
      </c>
      <c r="E233" s="6">
        <v>0</v>
      </c>
      <c r="F233" s="14">
        <v>9.43</v>
      </c>
      <c r="G233" s="6">
        <f>IF(AND(F233&lt;&gt;0,F233&lt;&gt;""),F233*(1+$G$2),"")</f>
        <v>12.259</v>
      </c>
      <c r="H233" s="6">
        <f>ROUND((E233*G233),2)</f>
        <v>0</v>
      </c>
    </row>
    <row r="234" spans="1:9" x14ac:dyDescent="0.25">
      <c r="A234" s="13" t="s">
        <v>549</v>
      </c>
      <c r="B234" t="s">
        <v>550</v>
      </c>
      <c r="C234" s="15" t="s">
        <v>551</v>
      </c>
      <c r="D234" s="13" t="s">
        <v>17</v>
      </c>
      <c r="E234" s="6">
        <v>2647.48</v>
      </c>
      <c r="F234" s="14">
        <v>13.78</v>
      </c>
      <c r="G234" s="6">
        <f>IF(AND(F234&lt;&gt;0,F234&lt;&gt;""),F234*(1+$G$2),"")</f>
        <v>17.914000000000001</v>
      </c>
      <c r="H234" s="6">
        <f>ROUND((E234*G234),2)</f>
        <v>47426.96</v>
      </c>
    </row>
    <row r="235" spans="1:9" x14ac:dyDescent="0.25">
      <c r="A235" s="13" t="s">
        <v>552</v>
      </c>
      <c r="C235" s="15" t="s">
        <v>553</v>
      </c>
      <c r="F235" s="14" t="s">
        <v>11</v>
      </c>
    </row>
    <row r="236" spans="1:9" x14ac:dyDescent="0.25">
      <c r="A236" s="13" t="s">
        <v>554</v>
      </c>
      <c r="B236" t="s">
        <v>555</v>
      </c>
      <c r="C236" s="15" t="s">
        <v>556</v>
      </c>
      <c r="D236" s="13" t="s">
        <v>17</v>
      </c>
      <c r="E236" s="6">
        <v>1.54</v>
      </c>
      <c r="F236" s="14">
        <v>9.41</v>
      </c>
      <c r="G236" s="6">
        <f>IF(AND(F236&lt;&gt;0,F236&lt;&gt;""),F236*(1+$G$2),"")</f>
        <v>12.233000000000001</v>
      </c>
      <c r="H236" s="6">
        <f>ROUND((E236*G236),2)</f>
        <v>18.84</v>
      </c>
    </row>
    <row r="237" spans="1:9" x14ac:dyDescent="0.25">
      <c r="A237" s="13" t="s">
        <v>557</v>
      </c>
      <c r="B237" t="s">
        <v>558</v>
      </c>
      <c r="C237" s="15" t="s">
        <v>551</v>
      </c>
      <c r="D237" s="13" t="s">
        <v>17</v>
      </c>
      <c r="E237" s="6">
        <v>1067.6500000000001</v>
      </c>
      <c r="F237" s="14">
        <v>13.78</v>
      </c>
      <c r="G237" s="6">
        <f>IF(AND(F237&lt;&gt;0,F237&lt;&gt;""),F237*(1+$G$2),"")</f>
        <v>17.914000000000001</v>
      </c>
      <c r="H237" s="6">
        <f>ROUND((E237*G237),2)</f>
        <v>19125.88</v>
      </c>
    </row>
    <row r="238" spans="1:9" x14ac:dyDescent="0.25">
      <c r="A238" s="13" t="s">
        <v>559</v>
      </c>
      <c r="C238" s="15" t="s">
        <v>560</v>
      </c>
      <c r="F238" s="14" t="s">
        <v>11</v>
      </c>
    </row>
    <row r="239" spans="1:9" x14ac:dyDescent="0.25">
      <c r="A239" s="13" t="s">
        <v>561</v>
      </c>
      <c r="B239" t="s">
        <v>562</v>
      </c>
      <c r="C239" s="15" t="s">
        <v>563</v>
      </c>
      <c r="D239" s="13" t="s">
        <v>17</v>
      </c>
      <c r="E239" s="6">
        <v>9.26</v>
      </c>
      <c r="F239" s="14">
        <v>20.09</v>
      </c>
      <c r="G239" s="6">
        <f>IF(AND(F239&lt;&gt;0,F239&lt;&gt;""),F239*(1+$G$2),"")</f>
        <v>26.117000000000001</v>
      </c>
      <c r="H239" s="6">
        <f>ROUND((E239*G239),2)</f>
        <v>241.84</v>
      </c>
    </row>
    <row r="240" spans="1:9" x14ac:dyDescent="0.25">
      <c r="F240" s="14" t="s">
        <v>2026</v>
      </c>
      <c r="G240" s="6" t="str">
        <f>IF(AND(F240&lt;&gt;0,F240&lt;&gt;""),F240*(1+$G$2),"")</f>
        <v/>
      </c>
    </row>
    <row r="241" spans="1:9" x14ac:dyDescent="0.25">
      <c r="A241" s="8"/>
      <c r="B241" s="9"/>
      <c r="C241" s="10" t="s">
        <v>564</v>
      </c>
      <c r="D241" s="8"/>
      <c r="E241" s="11"/>
      <c r="F241" s="12" t="s">
        <v>2026</v>
      </c>
      <c r="G241" s="11" t="str">
        <f>IF(AND(F241&lt;&gt;0,F241&lt;&gt;""),F241*(1+$G$2),"")</f>
        <v/>
      </c>
      <c r="H241" s="11"/>
      <c r="I241" s="16">
        <f>SUM(H232:H239)</f>
        <v>66813.51999999999</v>
      </c>
    </row>
    <row r="242" spans="1:9" x14ac:dyDescent="0.25">
      <c r="A242" s="8"/>
      <c r="B242" s="9"/>
      <c r="C242" s="10"/>
      <c r="D242" s="8"/>
      <c r="E242" s="11"/>
      <c r="F242" s="12" t="s">
        <v>2026</v>
      </c>
      <c r="G242" s="11" t="str">
        <f>IF(AND(F242&lt;&gt;0,F242&lt;&gt;""),F242*(1+$G$2),"")</f>
        <v/>
      </c>
      <c r="H242" s="11"/>
      <c r="I242" s="16"/>
    </row>
    <row r="243" spans="1:9" x14ac:dyDescent="0.25">
      <c r="A243" s="8" t="s">
        <v>565</v>
      </c>
      <c r="B243" s="9"/>
      <c r="C243" s="10" t="s">
        <v>566</v>
      </c>
      <c r="D243" s="8"/>
      <c r="E243" s="11"/>
      <c r="F243" s="12" t="s">
        <v>11</v>
      </c>
      <c r="G243" s="11"/>
      <c r="H243" s="11"/>
      <c r="I243" s="16"/>
    </row>
    <row r="244" spans="1:9" x14ac:dyDescent="0.25">
      <c r="A244" s="13" t="s">
        <v>567</v>
      </c>
      <c r="C244" s="15" t="s">
        <v>568</v>
      </c>
      <c r="F244" s="14" t="s">
        <v>11</v>
      </c>
    </row>
    <row r="245" spans="1:9" x14ac:dyDescent="0.25">
      <c r="A245" s="13" t="s">
        <v>569</v>
      </c>
      <c r="B245" t="s">
        <v>570</v>
      </c>
      <c r="C245" s="15" t="s">
        <v>571</v>
      </c>
      <c r="D245" s="13" t="s">
        <v>17</v>
      </c>
      <c r="E245" s="6">
        <v>56.47</v>
      </c>
      <c r="F245" s="14">
        <v>2.5</v>
      </c>
      <c r="G245" s="6">
        <f>IF(AND(F245&lt;&gt;0,F245&lt;&gt;""),F245*(1+$G$2),"")</f>
        <v>3.25</v>
      </c>
      <c r="H245" s="6">
        <f>ROUND((E245*G245),2)</f>
        <v>183.53</v>
      </c>
    </row>
    <row r="246" spans="1:9" x14ac:dyDescent="0.25">
      <c r="A246" s="13" t="s">
        <v>572</v>
      </c>
      <c r="C246" s="15" t="s">
        <v>573</v>
      </c>
      <c r="F246" s="14" t="s">
        <v>11</v>
      </c>
    </row>
    <row r="247" spans="1:9" x14ac:dyDescent="0.25">
      <c r="A247" s="13" t="s">
        <v>574</v>
      </c>
      <c r="B247" t="s">
        <v>575</v>
      </c>
      <c r="C247" s="15" t="s">
        <v>576</v>
      </c>
      <c r="D247" s="13" t="s">
        <v>59</v>
      </c>
      <c r="E247" s="6">
        <v>1</v>
      </c>
      <c r="F247" s="14">
        <v>35.5</v>
      </c>
      <c r="G247" s="6">
        <f>IF(AND(F247&lt;&gt;0,F247&lt;&gt;""),F247*(1+$G$2),"")</f>
        <v>46.15</v>
      </c>
      <c r="H247" s="6">
        <f>ROUND((E247*G247),2)</f>
        <v>46.15</v>
      </c>
    </row>
    <row r="248" spans="1:9" x14ac:dyDescent="0.25">
      <c r="A248" s="13" t="s">
        <v>577</v>
      </c>
      <c r="B248" t="s">
        <v>578</v>
      </c>
      <c r="C248" s="15" t="s">
        <v>579</v>
      </c>
      <c r="D248" s="13" t="s">
        <v>59</v>
      </c>
      <c r="E248" s="6">
        <v>16</v>
      </c>
      <c r="F248" s="14">
        <v>7.59</v>
      </c>
      <c r="G248" s="6">
        <f>IF(AND(F248&lt;&gt;0,F248&lt;&gt;""),F248*(1+$G$2),"")</f>
        <v>9.8670000000000009</v>
      </c>
      <c r="H248" s="6">
        <f>ROUND((E248*G248),2)</f>
        <v>157.87</v>
      </c>
    </row>
    <row r="249" spans="1:9" x14ac:dyDescent="0.25">
      <c r="A249" s="13" t="s">
        <v>580</v>
      </c>
      <c r="C249" s="15" t="s">
        <v>581</v>
      </c>
      <c r="F249" s="14" t="s">
        <v>11</v>
      </c>
    </row>
    <row r="250" spans="1:9" x14ac:dyDescent="0.25">
      <c r="A250" s="13" t="s">
        <v>582</v>
      </c>
      <c r="B250" t="s">
        <v>583</v>
      </c>
      <c r="C250" s="15" t="s">
        <v>584</v>
      </c>
      <c r="D250" s="13" t="s">
        <v>17</v>
      </c>
      <c r="E250" s="6">
        <v>1124.8</v>
      </c>
      <c r="F250" s="14">
        <v>7.55</v>
      </c>
      <c r="G250" s="6">
        <f>IF(AND(F250&lt;&gt;0,F250&lt;&gt;""),F250*(1+$G$2),"")</f>
        <v>9.8149999999999995</v>
      </c>
      <c r="H250" s="6">
        <f>ROUND((E250*G250),2)</f>
        <v>11039.91</v>
      </c>
    </row>
    <row r="251" spans="1:9" x14ac:dyDescent="0.25">
      <c r="A251" s="13" t="s">
        <v>585</v>
      </c>
      <c r="C251" s="15" t="s">
        <v>586</v>
      </c>
      <c r="F251" s="14" t="s">
        <v>11</v>
      </c>
    </row>
    <row r="252" spans="1:9" hidden="1" x14ac:dyDescent="0.25">
      <c r="A252" s="13" t="s">
        <v>587</v>
      </c>
      <c r="B252" t="s">
        <v>588</v>
      </c>
      <c r="C252" s="15" t="s">
        <v>589</v>
      </c>
      <c r="D252" s="13" t="s">
        <v>590</v>
      </c>
      <c r="E252" s="6">
        <v>0</v>
      </c>
      <c r="F252" s="14">
        <v>897</v>
      </c>
      <c r="G252" s="6">
        <f>IF(AND(F252&lt;&gt;0,F252&lt;&gt;""),F252*(1+$G$2),"")</f>
        <v>1166.1000000000001</v>
      </c>
      <c r="H252" s="6">
        <f>ROUND((E252*G252),2)</f>
        <v>0</v>
      </c>
    </row>
    <row r="253" spans="1:9" x14ac:dyDescent="0.25">
      <c r="A253" s="13" t="s">
        <v>591</v>
      </c>
      <c r="B253" t="s">
        <v>588</v>
      </c>
      <c r="C253" s="15" t="s">
        <v>592</v>
      </c>
      <c r="D253" s="13" t="s">
        <v>59</v>
      </c>
      <c r="E253" s="6">
        <v>16</v>
      </c>
      <c r="F253" s="14">
        <v>1231.24</v>
      </c>
      <c r="G253" s="6">
        <f>IF(AND(F253&lt;&gt;0,F253&lt;&gt;""),F253*(1+$G$2),"")</f>
        <v>1600.6120000000001</v>
      </c>
      <c r="H253" s="6">
        <f>ROUND((E253*G253),2)</f>
        <v>25609.79</v>
      </c>
    </row>
    <row r="255" spans="1:9" x14ac:dyDescent="0.25">
      <c r="A255" s="8"/>
      <c r="B255" s="9"/>
      <c r="C255" s="10" t="s">
        <v>593</v>
      </c>
      <c r="D255" s="8"/>
      <c r="E255" s="11"/>
      <c r="F255" s="12"/>
      <c r="G255" s="11"/>
      <c r="H255" s="11"/>
      <c r="I255" s="16">
        <f>SUM(H244:H253)</f>
        <v>37037.25</v>
      </c>
    </row>
    <row r="256" spans="1:9" x14ac:dyDescent="0.25">
      <c r="A256" s="8"/>
      <c r="B256" s="9"/>
      <c r="C256" s="10"/>
      <c r="D256" s="8"/>
      <c r="E256" s="11"/>
      <c r="F256" s="12"/>
      <c r="G256" s="11"/>
      <c r="H256" s="11"/>
      <c r="I256" s="16"/>
    </row>
    <row r="257" spans="1:9" x14ac:dyDescent="0.25">
      <c r="A257" s="8"/>
      <c r="B257" s="9"/>
      <c r="C257" s="10"/>
      <c r="D257" s="8"/>
      <c r="E257" s="11"/>
      <c r="F257" s="12"/>
      <c r="G257" s="11"/>
      <c r="H257" s="11"/>
      <c r="I257" s="16"/>
    </row>
    <row r="258" spans="1:9" x14ac:dyDescent="0.25">
      <c r="A258" s="8"/>
      <c r="B258" s="9"/>
      <c r="C258" s="10" t="s">
        <v>594</v>
      </c>
      <c r="D258" s="8"/>
      <c r="E258" s="11"/>
      <c r="F258" s="12"/>
      <c r="G258" s="11"/>
      <c r="H258" s="11"/>
      <c r="I258" s="16">
        <f>SUM(I6:I257)</f>
        <v>1031323.4500000001</v>
      </c>
    </row>
    <row r="259" spans="1:9" x14ac:dyDescent="0.25">
      <c r="C259" s="10" t="str">
        <f>CONCATENATE("Total da Planilha (x ",R2, " Blocos)")</f>
        <v>Total da Planilha (x 4 Blocos)</v>
      </c>
      <c r="D259" s="8"/>
      <c r="E259" s="11"/>
      <c r="F259" s="12"/>
      <c r="G259" s="11"/>
      <c r="H259" s="11"/>
      <c r="I259" s="16">
        <f>+I258*R2</f>
        <v>4125293.8000000003</v>
      </c>
    </row>
    <row r="263" spans="1:9" x14ac:dyDescent="0.25">
      <c r="C263"/>
      <c r="D263"/>
      <c r="E263"/>
      <c r="F263"/>
      <c r="G263"/>
      <c r="H263"/>
      <c r="I263"/>
    </row>
    <row r="264" spans="1:9" x14ac:dyDescent="0.25">
      <c r="C264"/>
      <c r="D264"/>
      <c r="E264"/>
      <c r="F264"/>
      <c r="G264"/>
      <c r="H264"/>
      <c r="I264"/>
    </row>
    <row r="265" spans="1:9" x14ac:dyDescent="0.25">
      <c r="C265"/>
      <c r="D265"/>
      <c r="E265"/>
      <c r="F265"/>
      <c r="G265"/>
      <c r="H265"/>
      <c r="I265"/>
    </row>
    <row r="266" spans="1:9" x14ac:dyDescent="0.25">
      <c r="C266"/>
      <c r="D266"/>
      <c r="E266"/>
      <c r="F266"/>
      <c r="G266"/>
      <c r="H266"/>
      <c r="I266"/>
    </row>
    <row r="267" spans="1:9" x14ac:dyDescent="0.25">
      <c r="C267"/>
      <c r="D267"/>
      <c r="E267"/>
      <c r="F267"/>
      <c r="G267"/>
      <c r="H267"/>
      <c r="I267"/>
    </row>
    <row r="268" spans="1:9" x14ac:dyDescent="0.25">
      <c r="C268"/>
      <c r="D268"/>
      <c r="E268"/>
      <c r="F268"/>
      <c r="G268"/>
      <c r="H268"/>
      <c r="I268"/>
    </row>
    <row r="269" spans="1:9" x14ac:dyDescent="0.25">
      <c r="C269"/>
      <c r="D269"/>
      <c r="E269"/>
      <c r="F269"/>
      <c r="G269"/>
      <c r="H269"/>
      <c r="I269"/>
    </row>
    <row r="270" spans="1:9" x14ac:dyDescent="0.25">
      <c r="C270"/>
      <c r="D270"/>
      <c r="E270"/>
      <c r="F270"/>
      <c r="G270"/>
      <c r="H270"/>
      <c r="I270"/>
    </row>
    <row r="271" spans="1:9" x14ac:dyDescent="0.25">
      <c r="C271"/>
      <c r="D271"/>
      <c r="E271"/>
      <c r="F271"/>
      <c r="G271"/>
      <c r="H271"/>
      <c r="I271"/>
    </row>
    <row r="272" spans="1:9" x14ac:dyDescent="0.25">
      <c r="C272"/>
      <c r="D272"/>
      <c r="E272"/>
      <c r="F272"/>
      <c r="G272"/>
      <c r="H272"/>
      <c r="I272"/>
    </row>
    <row r="273" spans="3:9" x14ac:dyDescent="0.25">
      <c r="C273"/>
      <c r="D273"/>
      <c r="E273"/>
      <c r="F273"/>
      <c r="G273"/>
      <c r="H273"/>
      <c r="I273"/>
    </row>
    <row r="274" spans="3:9" x14ac:dyDescent="0.25">
      <c r="C274"/>
      <c r="D274"/>
      <c r="E274"/>
      <c r="F274"/>
      <c r="G274"/>
      <c r="H274"/>
      <c r="I274"/>
    </row>
    <row r="275" spans="3:9" x14ac:dyDescent="0.25">
      <c r="C275"/>
      <c r="D275"/>
      <c r="E275"/>
      <c r="F275"/>
      <c r="G275"/>
      <c r="H275"/>
      <c r="I275"/>
    </row>
    <row r="276" spans="3:9" x14ac:dyDescent="0.25">
      <c r="C276"/>
      <c r="D276"/>
      <c r="E276"/>
      <c r="F276"/>
      <c r="G276"/>
      <c r="H276"/>
      <c r="I276"/>
    </row>
    <row r="277" spans="3:9" x14ac:dyDescent="0.25">
      <c r="C277"/>
      <c r="D277"/>
      <c r="E277"/>
      <c r="F277"/>
      <c r="G277"/>
      <c r="H277"/>
      <c r="I277"/>
    </row>
  </sheetData>
  <sheetProtection password="D89A" sheet="1" objects="1" scenarios="1" selectLockedCells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7"/>
  <sheetViews>
    <sheetView workbookViewId="0"/>
  </sheetViews>
  <sheetFormatPr defaultRowHeight="15" x14ac:dyDescent="0.25"/>
  <cols>
    <col min="1" max="1" width="10.5703125" style="13" customWidth="1"/>
    <col min="2" max="2" width="7.85546875" style="13" hidden="1" customWidth="1"/>
    <col min="3" max="3" width="79.7109375" style="25" customWidth="1"/>
    <col min="4" max="4" width="5.28515625" style="13" customWidth="1"/>
    <col min="5" max="5" width="8.7109375" style="6" customWidth="1"/>
    <col min="6" max="7" width="9.85546875" style="6" customWidth="1"/>
    <col min="8" max="8" width="13.7109375" style="6" customWidth="1"/>
    <col min="9" max="9" width="13" style="23" customWidth="1"/>
    <col min="10" max="10" width="2.7109375" customWidth="1"/>
    <col min="11" max="11" width="17.42578125" hidden="1" customWidth="1"/>
  </cols>
  <sheetData>
    <row r="1" spans="1:11" ht="15.75" x14ac:dyDescent="0.25">
      <c r="A1" s="1" t="s">
        <v>2029</v>
      </c>
      <c r="B1" s="1"/>
      <c r="C1" s="22"/>
      <c r="G1" s="45" t="s">
        <v>2027</v>
      </c>
      <c r="H1" s="45" t="s">
        <v>2028</v>
      </c>
      <c r="K1">
        <f>[1]Bloco!M1</f>
        <v>64</v>
      </c>
    </row>
    <row r="2" spans="1:11" ht="15.75" x14ac:dyDescent="0.25">
      <c r="A2" s="1" t="s">
        <v>595</v>
      </c>
      <c r="B2" s="1"/>
      <c r="C2" s="22"/>
      <c r="G2" s="49">
        <f>+Bloco!G2</f>
        <v>0.30000000000000004</v>
      </c>
      <c r="H2" s="49">
        <f>+Bloco!H2</f>
        <v>0</v>
      </c>
      <c r="K2">
        <f>[1]Bloco!M2</f>
        <v>4</v>
      </c>
    </row>
    <row r="4" spans="1:11" x14ac:dyDescent="0.25">
      <c r="A4" s="8" t="s">
        <v>1</v>
      </c>
      <c r="B4" s="8" t="s">
        <v>2</v>
      </c>
      <c r="C4" s="24" t="s">
        <v>3</v>
      </c>
      <c r="D4" s="8" t="s">
        <v>4</v>
      </c>
      <c r="E4" s="11" t="s">
        <v>5</v>
      </c>
      <c r="F4" s="11" t="s">
        <v>7</v>
      </c>
      <c r="G4" s="11" t="s">
        <v>7</v>
      </c>
      <c r="H4" s="11" t="s">
        <v>8</v>
      </c>
    </row>
    <row r="5" spans="1:11" x14ac:dyDescent="0.25">
      <c r="A5" s="8"/>
      <c r="B5" s="8"/>
      <c r="C5" s="24"/>
      <c r="D5" s="8"/>
      <c r="E5" s="11"/>
      <c r="F5" s="11"/>
      <c r="G5" s="11"/>
      <c r="H5" s="11"/>
    </row>
    <row r="6" spans="1:11" x14ac:dyDescent="0.25">
      <c r="A6" s="8" t="s">
        <v>596</v>
      </c>
      <c r="B6" s="8"/>
      <c r="C6" s="24" t="s">
        <v>597</v>
      </c>
      <c r="D6" s="8"/>
      <c r="E6" s="11"/>
      <c r="F6" s="11" t="s">
        <v>11</v>
      </c>
      <c r="G6" s="11" t="s">
        <v>11</v>
      </c>
      <c r="H6" s="11"/>
    </row>
    <row r="7" spans="1:11" x14ac:dyDescent="0.25">
      <c r="A7" s="13" t="s">
        <v>598</v>
      </c>
      <c r="C7" s="25" t="s">
        <v>599</v>
      </c>
      <c r="F7" s="6" t="s">
        <v>11</v>
      </c>
      <c r="G7" s="6" t="s">
        <v>11</v>
      </c>
    </row>
    <row r="8" spans="1:11" x14ac:dyDescent="0.25">
      <c r="A8" s="13" t="s">
        <v>600</v>
      </c>
      <c r="B8" s="13" t="s">
        <v>601</v>
      </c>
      <c r="C8" s="25" t="s">
        <v>602</v>
      </c>
      <c r="D8" s="13" t="s">
        <v>603</v>
      </c>
      <c r="E8" s="6">
        <v>44.45</v>
      </c>
      <c r="F8" s="6">
        <v>3.49</v>
      </c>
      <c r="G8" s="6">
        <f>IF(AND(F8&lt;&gt;0,F8&lt;&gt;""),F8*(1+$G$2),"")</f>
        <v>4.5370000000000008</v>
      </c>
      <c r="H8" s="6">
        <f>ROUND((E8*G8),2)</f>
        <v>201.67</v>
      </c>
    </row>
    <row r="9" spans="1:11" x14ac:dyDescent="0.25">
      <c r="A9" s="13" t="s">
        <v>604</v>
      </c>
      <c r="B9" s="13" t="s">
        <v>605</v>
      </c>
      <c r="C9" s="25" t="s">
        <v>606</v>
      </c>
      <c r="D9" s="13" t="s">
        <v>603</v>
      </c>
      <c r="E9" s="6">
        <v>7.72</v>
      </c>
      <c r="F9" s="6">
        <v>21.47</v>
      </c>
      <c r="G9" s="6">
        <f>IF(AND(F9&lt;&gt;0,F9&lt;&gt;""),F9*(1+$G$2),"")</f>
        <v>27.910999999999998</v>
      </c>
      <c r="H9" s="6">
        <f>ROUND((E9*G9),2)</f>
        <v>215.47</v>
      </c>
    </row>
    <row r="10" spans="1:11" x14ac:dyDescent="0.25">
      <c r="A10" s="13" t="s">
        <v>607</v>
      </c>
      <c r="B10" s="13" t="s">
        <v>608</v>
      </c>
      <c r="C10" s="25" t="s">
        <v>609</v>
      </c>
      <c r="D10" s="13" t="s">
        <v>603</v>
      </c>
      <c r="E10" s="6">
        <v>36.6</v>
      </c>
      <c r="F10" s="6">
        <v>23.85</v>
      </c>
      <c r="G10" s="6">
        <f>IF(AND(F10&lt;&gt;0,F10&lt;&gt;""),F10*(1+$G$2),"")</f>
        <v>31.005000000000003</v>
      </c>
      <c r="H10" s="6">
        <f>ROUND((E10*G10),2)</f>
        <v>1134.78</v>
      </c>
    </row>
    <row r="11" spans="1:11" x14ac:dyDescent="0.25">
      <c r="A11" s="13" t="s">
        <v>610</v>
      </c>
      <c r="B11" s="13" t="s">
        <v>611</v>
      </c>
      <c r="C11" s="25" t="s">
        <v>612</v>
      </c>
      <c r="D11" s="13" t="s">
        <v>17</v>
      </c>
      <c r="E11" s="6">
        <v>14.04</v>
      </c>
      <c r="F11" s="6">
        <v>3.18</v>
      </c>
      <c r="G11" s="6">
        <f>IF(AND(F11&lt;&gt;0,F11&lt;&gt;""),F11*(1+$G$2),"")</f>
        <v>4.1340000000000003</v>
      </c>
      <c r="H11" s="6">
        <f>ROUND((E11*G11),2)</f>
        <v>58.04</v>
      </c>
    </row>
    <row r="12" spans="1:11" x14ac:dyDescent="0.25">
      <c r="A12" s="13" t="s">
        <v>613</v>
      </c>
      <c r="B12" s="13" t="s">
        <v>614</v>
      </c>
      <c r="C12" s="25" t="s">
        <v>615</v>
      </c>
      <c r="D12" s="13" t="s">
        <v>17</v>
      </c>
      <c r="E12" s="6">
        <v>260.25</v>
      </c>
      <c r="F12" s="6">
        <v>3.91</v>
      </c>
      <c r="G12" s="6">
        <f>IF(AND(F12&lt;&gt;0,F12&lt;&gt;""),F12*(1+$G$2),"")</f>
        <v>5.0830000000000002</v>
      </c>
      <c r="H12" s="6">
        <f>ROUND((E12*G12),2)</f>
        <v>1322.85</v>
      </c>
    </row>
    <row r="13" spans="1:11" x14ac:dyDescent="0.25">
      <c r="A13" s="13" t="s">
        <v>616</v>
      </c>
      <c r="C13" s="25" t="s">
        <v>617</v>
      </c>
      <c r="F13" s="6" t="s">
        <v>11</v>
      </c>
      <c r="G13" s="6" t="s">
        <v>11</v>
      </c>
    </row>
    <row r="14" spans="1:11" x14ac:dyDescent="0.25">
      <c r="A14" s="13" t="s">
        <v>618</v>
      </c>
      <c r="B14" s="13" t="s">
        <v>619</v>
      </c>
      <c r="C14" s="25" t="s">
        <v>620</v>
      </c>
      <c r="D14" s="13" t="s">
        <v>603</v>
      </c>
      <c r="E14" s="6">
        <v>0.65</v>
      </c>
      <c r="F14" s="6">
        <v>376.64</v>
      </c>
      <c r="G14" s="6">
        <f>IF(AND(F14&lt;&gt;0,F14&lt;&gt;""),F14*(1+$G$2),"")</f>
        <v>489.63200000000001</v>
      </c>
      <c r="H14" s="6">
        <f>ROUND((E14*G14),2)</f>
        <v>318.26</v>
      </c>
    </row>
    <row r="15" spans="1:11" x14ac:dyDescent="0.25">
      <c r="A15" s="13" t="s">
        <v>621</v>
      </c>
      <c r="B15" s="13" t="s">
        <v>622</v>
      </c>
      <c r="C15" s="25" t="s">
        <v>623</v>
      </c>
      <c r="D15" s="13" t="s">
        <v>26</v>
      </c>
      <c r="E15" s="6">
        <v>7.28</v>
      </c>
      <c r="F15" s="6">
        <v>13.53</v>
      </c>
      <c r="G15" s="6">
        <f>IF(AND(F15&lt;&gt;0,F15&lt;&gt;""),F15*(1+$G$2),"")</f>
        <v>17.588999999999999</v>
      </c>
      <c r="H15" s="6">
        <f>ROUND((E15*G15),2)</f>
        <v>128.05000000000001</v>
      </c>
    </row>
    <row r="16" spans="1:11" x14ac:dyDescent="0.25">
      <c r="A16" s="13" t="s">
        <v>624</v>
      </c>
      <c r="C16" s="25" t="s">
        <v>625</v>
      </c>
      <c r="F16" s="6" t="s">
        <v>11</v>
      </c>
      <c r="G16" s="6" t="s">
        <v>11</v>
      </c>
    </row>
    <row r="17" spans="1:11" ht="30" x14ac:dyDescent="0.25">
      <c r="A17" s="13" t="s">
        <v>626</v>
      </c>
      <c r="B17" s="13" t="s">
        <v>627</v>
      </c>
      <c r="C17" s="25" t="s">
        <v>628</v>
      </c>
      <c r="D17" s="13" t="s">
        <v>603</v>
      </c>
      <c r="E17" s="6">
        <v>3.62</v>
      </c>
      <c r="F17" s="6">
        <v>510.93</v>
      </c>
      <c r="G17" s="6">
        <f>IF(AND(F17&lt;&gt;0,F17&lt;&gt;""),F17*(1+$G$2),"")</f>
        <v>664.20900000000006</v>
      </c>
      <c r="H17" s="6">
        <f>ROUND((E17*G17),2)</f>
        <v>2404.44</v>
      </c>
    </row>
    <row r="18" spans="1:11" ht="30" x14ac:dyDescent="0.25">
      <c r="A18" s="13" t="s">
        <v>629</v>
      </c>
      <c r="B18" s="13" t="s">
        <v>630</v>
      </c>
      <c r="C18" s="25" t="s">
        <v>631</v>
      </c>
      <c r="D18" s="13" t="s">
        <v>26</v>
      </c>
      <c r="E18" s="6">
        <v>7.51</v>
      </c>
      <c r="F18" s="6">
        <v>13.2</v>
      </c>
      <c r="G18" s="6">
        <f>IF(AND(F18&lt;&gt;0,F18&lt;&gt;""),F18*(1+$G$2),"")</f>
        <v>17.16</v>
      </c>
      <c r="H18" s="6">
        <f>ROUND((E18*G18),2)</f>
        <v>128.87</v>
      </c>
    </row>
    <row r="19" spans="1:11" x14ac:dyDescent="0.25">
      <c r="A19" s="13" t="s">
        <v>632</v>
      </c>
      <c r="C19" s="25" t="s">
        <v>633</v>
      </c>
      <c r="F19" s="6" t="s">
        <v>11</v>
      </c>
      <c r="G19" s="6" t="s">
        <v>11</v>
      </c>
    </row>
    <row r="20" spans="1:11" x14ac:dyDescent="0.25">
      <c r="A20" s="13" t="s">
        <v>634</v>
      </c>
      <c r="B20" s="13" t="s">
        <v>635</v>
      </c>
      <c r="C20" s="25" t="s">
        <v>636</v>
      </c>
      <c r="D20" s="13" t="s">
        <v>17</v>
      </c>
      <c r="E20" s="6">
        <v>22.38</v>
      </c>
      <c r="F20" s="6">
        <v>35.659999999999997</v>
      </c>
      <c r="G20" s="6">
        <f>IF(AND(F20&lt;&gt;0,F20&lt;&gt;""),F20*(1+$G$2),"")</f>
        <v>46.357999999999997</v>
      </c>
      <c r="H20" s="6">
        <f>ROUND((E20*G20),2)</f>
        <v>1037.49</v>
      </c>
      <c r="K20" s="7"/>
    </row>
    <row r="21" spans="1:11" x14ac:dyDescent="0.25">
      <c r="A21" s="13" t="s">
        <v>637</v>
      </c>
      <c r="B21" s="13" t="s">
        <v>638</v>
      </c>
      <c r="C21" s="25" t="s">
        <v>639</v>
      </c>
      <c r="D21" s="13" t="s">
        <v>17</v>
      </c>
      <c r="E21" s="6">
        <v>260.25</v>
      </c>
      <c r="F21" s="6">
        <v>1.1000000000000001</v>
      </c>
      <c r="G21" s="6">
        <f>IF(AND(F21&lt;&gt;0,F21&lt;&gt;""),F21*(1+$G$2),"")</f>
        <v>1.4300000000000002</v>
      </c>
      <c r="H21" s="6">
        <f>ROUND((E21*G21),2)</f>
        <v>372.16</v>
      </c>
    </row>
    <row r="22" spans="1:11" x14ac:dyDescent="0.25">
      <c r="A22" s="13" t="s">
        <v>640</v>
      </c>
      <c r="B22" s="13" t="s">
        <v>641</v>
      </c>
      <c r="C22" s="25" t="s">
        <v>642</v>
      </c>
      <c r="D22" s="13" t="s">
        <v>603</v>
      </c>
      <c r="E22" s="6">
        <v>62.91</v>
      </c>
      <c r="F22" s="6">
        <v>420</v>
      </c>
      <c r="G22" s="6">
        <f>IF(AND(F22&lt;&gt;0,F22&lt;&gt;""),F22*(1+$G$2),"")</f>
        <v>546</v>
      </c>
      <c r="H22" s="6">
        <f>ROUND((E22*G22),2)</f>
        <v>34348.86</v>
      </c>
    </row>
    <row r="23" spans="1:11" x14ac:dyDescent="0.25">
      <c r="A23" s="13" t="s">
        <v>643</v>
      </c>
      <c r="B23" s="13" t="s">
        <v>644</v>
      </c>
      <c r="C23" s="25" t="s">
        <v>645</v>
      </c>
      <c r="D23" s="13" t="s">
        <v>59</v>
      </c>
      <c r="E23" s="6">
        <v>41.74</v>
      </c>
      <c r="F23" s="6">
        <v>603.25</v>
      </c>
      <c r="G23" s="6">
        <f>IF(AND(F23&lt;&gt;0,F23&lt;&gt;""),F23*(1+$G$2),"")</f>
        <v>784.22500000000002</v>
      </c>
      <c r="H23" s="6">
        <f>ROUND((E23*G23),2)</f>
        <v>32733.55</v>
      </c>
    </row>
    <row r="24" spans="1:11" x14ac:dyDescent="0.25">
      <c r="A24" s="13" t="s">
        <v>646</v>
      </c>
      <c r="B24" s="13" t="s">
        <v>647</v>
      </c>
      <c r="C24" s="25" t="s">
        <v>648</v>
      </c>
      <c r="D24" s="13" t="s">
        <v>59</v>
      </c>
      <c r="E24" s="6">
        <v>1</v>
      </c>
      <c r="F24" s="6">
        <v>910.55</v>
      </c>
      <c r="G24" s="6">
        <f>IF(AND(F24&lt;&gt;0,F24&lt;&gt;""),F24*(1+$G$2),"")</f>
        <v>1183.7149999999999</v>
      </c>
      <c r="H24" s="6">
        <f>ROUND((E24*G24),2)</f>
        <v>1183.72</v>
      </c>
    </row>
    <row r="25" spans="1:11" ht="30" x14ac:dyDescent="0.25">
      <c r="A25" s="13" t="s">
        <v>649</v>
      </c>
      <c r="B25" s="13" t="s">
        <v>650</v>
      </c>
      <c r="C25" s="25" t="s">
        <v>651</v>
      </c>
      <c r="D25" s="13" t="s">
        <v>47</v>
      </c>
      <c r="E25" s="6">
        <v>816</v>
      </c>
      <c r="F25" s="6">
        <v>5.91</v>
      </c>
      <c r="G25" s="6">
        <f>IF(AND(F25&lt;&gt;0,F25&lt;&gt;""),F25*(1+$G$2),"")</f>
        <v>7.6830000000000007</v>
      </c>
      <c r="H25" s="6">
        <f>ROUND((E25*G25),2)</f>
        <v>6269.33</v>
      </c>
    </row>
    <row r="26" spans="1:11" x14ac:dyDescent="0.25">
      <c r="A26" s="13" t="s">
        <v>652</v>
      </c>
      <c r="C26" s="25" t="s">
        <v>653</v>
      </c>
      <c r="F26" s="6" t="s">
        <v>11</v>
      </c>
      <c r="G26" s="6" t="s">
        <v>11</v>
      </c>
      <c r="K26" s="7"/>
    </row>
    <row r="27" spans="1:11" x14ac:dyDescent="0.25">
      <c r="A27" s="13" t="s">
        <v>654</v>
      </c>
      <c r="B27" s="13" t="s">
        <v>655</v>
      </c>
      <c r="C27" s="25" t="s">
        <v>656</v>
      </c>
      <c r="D27" s="13" t="s">
        <v>603</v>
      </c>
      <c r="E27" s="6">
        <v>8.42</v>
      </c>
      <c r="F27" s="6">
        <v>376.64</v>
      </c>
      <c r="G27" s="6">
        <f>IF(AND(F27&lt;&gt;0,F27&lt;&gt;""),F27*(1+$G$2),"")</f>
        <v>489.63200000000001</v>
      </c>
      <c r="H27" s="6">
        <f>ROUND((E27*G27),2)</f>
        <v>4122.7</v>
      </c>
    </row>
    <row r="28" spans="1:11" x14ac:dyDescent="0.25">
      <c r="A28" s="13" t="s">
        <v>657</v>
      </c>
      <c r="B28" s="13" t="s">
        <v>658</v>
      </c>
      <c r="C28" s="25" t="s">
        <v>659</v>
      </c>
      <c r="D28" s="13" t="s">
        <v>47</v>
      </c>
      <c r="E28" s="6">
        <v>447</v>
      </c>
      <c r="F28" s="6">
        <v>6.46</v>
      </c>
      <c r="G28" s="6">
        <f>IF(AND(F28&lt;&gt;0,F28&lt;&gt;""),F28*(1+$G$2),"")</f>
        <v>8.3979999999999997</v>
      </c>
      <c r="H28" s="6">
        <f>ROUND((E28*G28),2)</f>
        <v>3753.91</v>
      </c>
    </row>
    <row r="29" spans="1:11" x14ac:dyDescent="0.25">
      <c r="A29" s="13" t="s">
        <v>660</v>
      </c>
      <c r="C29" s="25" t="s">
        <v>661</v>
      </c>
      <c r="F29" s="6" t="s">
        <v>11</v>
      </c>
      <c r="G29" s="6" t="s">
        <v>11</v>
      </c>
    </row>
    <row r="30" spans="1:11" ht="30" x14ac:dyDescent="0.25">
      <c r="A30" s="13" t="s">
        <v>662</v>
      </c>
      <c r="B30" s="13" t="s">
        <v>663</v>
      </c>
      <c r="C30" s="25" t="s">
        <v>664</v>
      </c>
      <c r="D30" s="13" t="s">
        <v>26</v>
      </c>
      <c r="E30" s="6">
        <f>(39+78+195+195)/4</f>
        <v>126.75</v>
      </c>
      <c r="F30" s="6">
        <v>178.18</v>
      </c>
      <c r="G30" s="18">
        <f>IF(AND(F30&lt;&gt;0,F30&lt;&gt;""),F30*(1+$G$2),"")</f>
        <v>231.63400000000001</v>
      </c>
      <c r="H30" s="18">
        <f>ROUND((E30*G30),2)</f>
        <v>29359.61</v>
      </c>
    </row>
    <row r="31" spans="1:11" ht="30" hidden="1" x14ac:dyDescent="0.25">
      <c r="A31" s="13" t="s">
        <v>665</v>
      </c>
      <c r="B31" s="13" t="s">
        <v>666</v>
      </c>
      <c r="C31" s="25" t="s">
        <v>667</v>
      </c>
      <c r="D31" s="13" t="s">
        <v>26</v>
      </c>
      <c r="E31" s="6">
        <v>0</v>
      </c>
      <c r="F31" s="6">
        <v>160.22999999999999</v>
      </c>
      <c r="G31" s="6">
        <f>IF(AND(F31&lt;&gt;0,F31&lt;&gt;""),F31*(1+$G$2),"")</f>
        <v>208.29900000000001</v>
      </c>
      <c r="H31" s="6">
        <f>ROUND((E31*G31),2)</f>
        <v>0</v>
      </c>
    </row>
    <row r="33" spans="1:9" x14ac:dyDescent="0.25">
      <c r="A33" s="8"/>
      <c r="B33" s="8"/>
      <c r="C33" s="24" t="s">
        <v>668</v>
      </c>
      <c r="D33" s="8"/>
      <c r="E33" s="11"/>
      <c r="F33" s="11"/>
      <c r="G33" s="11"/>
      <c r="H33" s="11"/>
      <c r="I33" s="26">
        <f>SUM(H7:H31)</f>
        <v>119093.76000000001</v>
      </c>
    </row>
    <row r="34" spans="1:9" x14ac:dyDescent="0.25">
      <c r="A34" s="8"/>
      <c r="B34" s="8"/>
      <c r="C34" s="24"/>
      <c r="D34" s="8"/>
      <c r="E34" s="11"/>
      <c r="F34" s="11"/>
      <c r="G34" s="11"/>
      <c r="H34" s="11"/>
      <c r="I34" s="26"/>
    </row>
    <row r="35" spans="1:9" x14ac:dyDescent="0.25">
      <c r="A35" s="8"/>
      <c r="B35" s="8"/>
      <c r="C35" s="24"/>
      <c r="D35" s="8"/>
      <c r="E35" s="11"/>
      <c r="F35" s="11"/>
      <c r="G35" s="11"/>
      <c r="H35" s="11"/>
      <c r="I35" s="26"/>
    </row>
    <row r="36" spans="1:9" x14ac:dyDescent="0.25">
      <c r="A36" s="8"/>
      <c r="B36" s="8"/>
      <c r="C36" s="24" t="s">
        <v>594</v>
      </c>
      <c r="D36" s="8"/>
      <c r="E36" s="11"/>
      <c r="F36" s="11"/>
      <c r="G36" s="11"/>
      <c r="H36" s="11"/>
      <c r="I36" s="26">
        <f>SUM(I6:I35)</f>
        <v>119093.76000000001</v>
      </c>
    </row>
    <row r="37" spans="1:9" x14ac:dyDescent="0.25">
      <c r="C37" s="10" t="str">
        <f>CONCATENATE("Total da Planilha (x ",K2, " Blocos)")</f>
        <v>Total da Planilha (x 4 Blocos)</v>
      </c>
      <c r="D37" s="8"/>
      <c r="E37" s="11"/>
      <c r="F37" s="11"/>
      <c r="G37" s="11"/>
      <c r="H37" s="11"/>
      <c r="I37" s="16">
        <f>+I36*K2</f>
        <v>476375.04000000004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90"/>
  <sheetViews>
    <sheetView topLeftCell="A112" workbookViewId="0">
      <selection activeCell="H2" sqref="H2"/>
    </sheetView>
  </sheetViews>
  <sheetFormatPr defaultRowHeight="15" x14ac:dyDescent="0.25"/>
  <cols>
    <col min="1" max="1" width="11.5703125" style="13" customWidth="1"/>
    <col min="2" max="2" width="6.7109375" style="13" hidden="1" customWidth="1"/>
    <col min="3" max="3" width="76.42578125" style="25" customWidth="1"/>
    <col min="4" max="4" width="5.28515625" style="13" customWidth="1"/>
    <col min="5" max="5" width="8.140625" style="23" customWidth="1"/>
    <col min="6" max="6" width="9.5703125" style="14" hidden="1" customWidth="1"/>
    <col min="7" max="7" width="9.5703125" style="23" customWidth="1"/>
    <col min="8" max="8" width="11.140625" style="23" customWidth="1"/>
    <col min="9" max="9" width="13.140625" style="23" customWidth="1"/>
    <col min="10" max="10" width="2.7109375" customWidth="1"/>
    <col min="13" max="13" width="0" hidden="1" customWidth="1"/>
  </cols>
  <sheetData>
    <row r="1" spans="1:13" ht="15.75" x14ac:dyDescent="0.25">
      <c r="A1" s="1" t="s">
        <v>2029</v>
      </c>
      <c r="B1" s="1"/>
      <c r="C1" s="22"/>
      <c r="G1" s="47" t="s">
        <v>2027</v>
      </c>
      <c r="H1" s="47" t="s">
        <v>2028</v>
      </c>
      <c r="M1">
        <f>+[1]FRE!C78</f>
        <v>64</v>
      </c>
    </row>
    <row r="2" spans="1:13" ht="15.75" x14ac:dyDescent="0.25">
      <c r="A2" s="1" t="s">
        <v>669</v>
      </c>
      <c r="B2" s="1"/>
      <c r="C2" s="22"/>
      <c r="G2" s="49">
        <f>+Bloco!G2</f>
        <v>0.30000000000000004</v>
      </c>
      <c r="H2" s="49">
        <f>+Bloco!H2</f>
        <v>0</v>
      </c>
      <c r="M2">
        <f>+M1/16</f>
        <v>4</v>
      </c>
    </row>
    <row r="3" spans="1:13" x14ac:dyDescent="0.25">
      <c r="M3" s="21">
        <v>1</v>
      </c>
    </row>
    <row r="4" spans="1:13" x14ac:dyDescent="0.25">
      <c r="A4" s="8" t="s">
        <v>1</v>
      </c>
      <c r="B4" s="8" t="s">
        <v>2</v>
      </c>
      <c r="C4" s="24" t="s">
        <v>3</v>
      </c>
      <c r="D4" s="8" t="s">
        <v>4</v>
      </c>
      <c r="E4" s="26" t="s">
        <v>5</v>
      </c>
      <c r="F4" s="12" t="s">
        <v>6</v>
      </c>
      <c r="G4" s="26" t="s">
        <v>7</v>
      </c>
      <c r="H4" s="26" t="s">
        <v>8</v>
      </c>
    </row>
    <row r="5" spans="1:13" x14ac:dyDescent="0.25">
      <c r="A5" s="8"/>
      <c r="B5" s="8"/>
      <c r="C5" s="24"/>
      <c r="D5" s="8"/>
      <c r="E5" s="26"/>
      <c r="F5" s="12"/>
      <c r="G5" s="26"/>
      <c r="H5" s="26"/>
    </row>
    <row r="6" spans="1:13" x14ac:dyDescent="0.25">
      <c r="A6" s="8" t="s">
        <v>9</v>
      </c>
      <c r="B6" s="8"/>
      <c r="C6" s="24" t="s">
        <v>10</v>
      </c>
      <c r="D6" s="8"/>
      <c r="E6" s="26"/>
      <c r="F6" s="12" t="s">
        <v>11</v>
      </c>
      <c r="G6" s="26" t="s">
        <v>11</v>
      </c>
      <c r="H6" s="26"/>
    </row>
    <row r="7" spans="1:13" x14ac:dyDescent="0.25">
      <c r="A7" s="13" t="s">
        <v>12</v>
      </c>
      <c r="C7" s="25" t="s">
        <v>13</v>
      </c>
      <c r="F7" s="14" t="s">
        <v>11</v>
      </c>
      <c r="G7" s="23" t="s">
        <v>11</v>
      </c>
    </row>
    <row r="8" spans="1:13" x14ac:dyDescent="0.25">
      <c r="A8" s="13" t="s">
        <v>14</v>
      </c>
      <c r="B8" s="13" t="s">
        <v>15</v>
      </c>
      <c r="C8" s="25" t="s">
        <v>670</v>
      </c>
      <c r="D8" s="13" t="s">
        <v>17</v>
      </c>
      <c r="E8" s="23">
        <v>38.4</v>
      </c>
      <c r="F8" s="14">
        <v>10.34</v>
      </c>
      <c r="G8" s="23">
        <f>IF(AND(F8&lt;&gt;0,F8&lt;&gt;""),F8*(1+$G$2),"")</f>
        <v>13.442</v>
      </c>
      <c r="H8" s="23">
        <f>ROUND((E8*G8),2)</f>
        <v>516.16999999999996</v>
      </c>
    </row>
    <row r="10" spans="1:13" x14ac:dyDescent="0.25">
      <c r="A10" s="8"/>
      <c r="B10" s="8"/>
      <c r="C10" s="24" t="s">
        <v>18</v>
      </c>
      <c r="D10" s="8"/>
      <c r="E10" s="26"/>
      <c r="F10" s="12"/>
      <c r="G10" s="26"/>
      <c r="H10" s="26"/>
      <c r="I10" s="26">
        <f>SUM(H7:H8)</f>
        <v>516.16999999999996</v>
      </c>
    </row>
    <row r="11" spans="1:13" x14ac:dyDescent="0.25">
      <c r="A11" s="8"/>
      <c r="B11" s="8"/>
      <c r="C11" s="24"/>
      <c r="D11" s="8"/>
      <c r="E11" s="26"/>
      <c r="F11" s="12"/>
      <c r="G11" s="26"/>
      <c r="H11" s="26"/>
      <c r="I11" s="26"/>
    </row>
    <row r="12" spans="1:13" x14ac:dyDescent="0.25">
      <c r="A12" s="8" t="s">
        <v>596</v>
      </c>
      <c r="B12" s="8"/>
      <c r="C12" s="24" t="s">
        <v>597</v>
      </c>
      <c r="D12" s="8"/>
      <c r="E12" s="26"/>
      <c r="F12" s="12" t="s">
        <v>11</v>
      </c>
      <c r="G12" s="26" t="s">
        <v>11</v>
      </c>
      <c r="H12" s="26"/>
      <c r="I12" s="26"/>
    </row>
    <row r="13" spans="1:13" x14ac:dyDescent="0.25">
      <c r="A13" s="13" t="s">
        <v>598</v>
      </c>
      <c r="C13" s="25" t="s">
        <v>599</v>
      </c>
      <c r="F13" s="14" t="s">
        <v>11</v>
      </c>
      <c r="G13" s="23" t="s">
        <v>11</v>
      </c>
    </row>
    <row r="14" spans="1:13" x14ac:dyDescent="0.25">
      <c r="A14" s="13" t="s">
        <v>600</v>
      </c>
      <c r="B14" s="13" t="s">
        <v>605</v>
      </c>
      <c r="C14" s="25" t="s">
        <v>606</v>
      </c>
      <c r="D14" s="13" t="s">
        <v>603</v>
      </c>
      <c r="E14" s="23">
        <v>2.17</v>
      </c>
      <c r="F14" s="14">
        <v>21.47</v>
      </c>
      <c r="G14" s="23">
        <f>IF(AND(F14&lt;&gt;0,F14&lt;&gt;""),F14*(1+$G$2),"")</f>
        <v>27.910999999999998</v>
      </c>
      <c r="H14" s="23">
        <f>ROUND((E14*G14),2)</f>
        <v>60.57</v>
      </c>
    </row>
    <row r="15" spans="1:13" x14ac:dyDescent="0.25">
      <c r="A15" s="13" t="s">
        <v>604</v>
      </c>
      <c r="B15" s="13" t="s">
        <v>671</v>
      </c>
      <c r="C15" s="25" t="s">
        <v>672</v>
      </c>
      <c r="D15" s="13" t="s">
        <v>17</v>
      </c>
      <c r="E15" s="23">
        <v>2.48</v>
      </c>
      <c r="F15" s="14">
        <v>3.18</v>
      </c>
      <c r="G15" s="23">
        <f>IF(AND(F15&lt;&gt;0,F15&lt;&gt;""),F15*(1+$G$2),"")</f>
        <v>4.1340000000000003</v>
      </c>
      <c r="H15" s="23">
        <f>ROUND((E15*G15),2)</f>
        <v>10.25</v>
      </c>
    </row>
    <row r="16" spans="1:13" x14ac:dyDescent="0.25">
      <c r="A16" s="13" t="s">
        <v>673</v>
      </c>
      <c r="B16" s="13" t="s">
        <v>674</v>
      </c>
      <c r="C16" s="25" t="s">
        <v>675</v>
      </c>
      <c r="D16" s="13" t="s">
        <v>17</v>
      </c>
      <c r="E16" s="23">
        <v>35.92</v>
      </c>
      <c r="F16" s="14">
        <v>2.78</v>
      </c>
      <c r="G16" s="23">
        <f>IF(AND(F16&lt;&gt;0,F16&lt;&gt;""),F16*(1+$G$2),"")</f>
        <v>3.6139999999999999</v>
      </c>
      <c r="H16" s="23">
        <f>ROUND((E16*G16),2)</f>
        <v>129.81</v>
      </c>
    </row>
    <row r="17" spans="1:9" x14ac:dyDescent="0.25">
      <c r="A17" s="13" t="s">
        <v>676</v>
      </c>
      <c r="C17" s="25" t="s">
        <v>677</v>
      </c>
      <c r="F17" s="14" t="s">
        <v>11</v>
      </c>
      <c r="G17" s="23" t="s">
        <v>11</v>
      </c>
    </row>
    <row r="18" spans="1:9" x14ac:dyDescent="0.25">
      <c r="A18" s="13" t="s">
        <v>678</v>
      </c>
      <c r="B18" s="13" t="s">
        <v>635</v>
      </c>
      <c r="C18" s="25" t="s">
        <v>679</v>
      </c>
      <c r="D18" s="13" t="s">
        <v>17</v>
      </c>
      <c r="E18" s="23">
        <v>7.2</v>
      </c>
      <c r="F18" s="14">
        <v>35.659999999999997</v>
      </c>
      <c r="G18" s="23">
        <f>IF(AND(F18&lt;&gt;0,F18&lt;&gt;""),F18*(1+$G$2),"")</f>
        <v>46.357999999999997</v>
      </c>
      <c r="H18" s="23">
        <f>ROUND((E18*G18),2)</f>
        <v>333.78</v>
      </c>
    </row>
    <row r="19" spans="1:9" x14ac:dyDescent="0.25">
      <c r="A19" s="13" t="s">
        <v>680</v>
      </c>
      <c r="B19" s="13" t="s">
        <v>638</v>
      </c>
      <c r="C19" s="25" t="s">
        <v>639</v>
      </c>
      <c r="D19" s="13" t="s">
        <v>17</v>
      </c>
      <c r="E19" s="23">
        <v>38.4</v>
      </c>
      <c r="F19" s="14">
        <v>1.1000000000000001</v>
      </c>
      <c r="G19" s="23">
        <f>IF(AND(F19&lt;&gt;0,F19&lt;&gt;""),F19*(1+$G$2),"")</f>
        <v>1.4300000000000002</v>
      </c>
      <c r="H19" s="23">
        <f>ROUND((E19*G19),2)</f>
        <v>54.91</v>
      </c>
    </row>
    <row r="20" spans="1:9" x14ac:dyDescent="0.25">
      <c r="A20" s="13" t="s">
        <v>681</v>
      </c>
      <c r="B20" s="13" t="s">
        <v>641</v>
      </c>
      <c r="C20" s="25" t="s">
        <v>682</v>
      </c>
      <c r="D20" s="13" t="s">
        <v>603</v>
      </c>
      <c r="E20" s="23">
        <v>4.6100000000000003</v>
      </c>
      <c r="F20" s="14">
        <v>360.46</v>
      </c>
      <c r="G20" s="23">
        <f>IF(AND(F20&lt;&gt;0,F20&lt;&gt;""),F20*(1+$G$2),"")</f>
        <v>468.59800000000001</v>
      </c>
      <c r="H20" s="23">
        <f>ROUND((E20*G20),2)</f>
        <v>2160.2399999999998</v>
      </c>
    </row>
    <row r="21" spans="1:9" x14ac:dyDescent="0.25">
      <c r="A21" s="13" t="s">
        <v>683</v>
      </c>
      <c r="B21" s="13" t="s">
        <v>684</v>
      </c>
      <c r="C21" s="25" t="s">
        <v>685</v>
      </c>
      <c r="D21" s="13" t="s">
        <v>319</v>
      </c>
      <c r="E21" s="23">
        <v>6</v>
      </c>
      <c r="F21" s="14">
        <v>245.81</v>
      </c>
      <c r="G21" s="23">
        <f>IF(AND(F21&lt;&gt;0,F21&lt;&gt;""),F21*(1+$G$2),"")</f>
        <v>319.553</v>
      </c>
      <c r="H21" s="23">
        <f>ROUND((E21*G21),2)</f>
        <v>1917.32</v>
      </c>
    </row>
    <row r="22" spans="1:9" x14ac:dyDescent="0.25">
      <c r="A22" s="13" t="s">
        <v>686</v>
      </c>
      <c r="B22" s="13" t="s">
        <v>687</v>
      </c>
      <c r="C22" s="25" t="s">
        <v>688</v>
      </c>
      <c r="D22" s="13" t="s">
        <v>26</v>
      </c>
      <c r="E22" s="23">
        <v>24.8</v>
      </c>
      <c r="F22" s="14">
        <v>8.77</v>
      </c>
      <c r="G22" s="23">
        <f>IF(AND(F22&lt;&gt;0,F22&lt;&gt;""),F22*(1+$G$2),"")</f>
        <v>11.401</v>
      </c>
      <c r="H22" s="23">
        <f>ROUND((E22*G22),2)</f>
        <v>282.74</v>
      </c>
    </row>
    <row r="24" spans="1:9" x14ac:dyDescent="0.25">
      <c r="A24" s="8"/>
      <c r="B24" s="8"/>
      <c r="C24" s="24" t="s">
        <v>668</v>
      </c>
      <c r="D24" s="8"/>
      <c r="E24" s="26"/>
      <c r="F24" s="12"/>
      <c r="G24" s="26"/>
      <c r="H24" s="26"/>
      <c r="I24" s="26">
        <f>SUM(H13:H22)</f>
        <v>4949.619999999999</v>
      </c>
    </row>
    <row r="25" spans="1:9" x14ac:dyDescent="0.25">
      <c r="A25" s="8"/>
      <c r="B25" s="8"/>
      <c r="C25" s="24"/>
      <c r="D25" s="8"/>
      <c r="E25" s="26"/>
      <c r="F25" s="12"/>
      <c r="G25" s="26"/>
      <c r="H25" s="26"/>
      <c r="I25" s="26"/>
    </row>
    <row r="26" spans="1:9" x14ac:dyDescent="0.25">
      <c r="A26" s="8" t="s">
        <v>19</v>
      </c>
      <c r="B26" s="8"/>
      <c r="C26" s="24" t="s">
        <v>20</v>
      </c>
      <c r="D26" s="8"/>
      <c r="E26" s="26"/>
      <c r="F26" s="12" t="s">
        <v>11</v>
      </c>
      <c r="G26" s="26" t="s">
        <v>11</v>
      </c>
      <c r="H26" s="26"/>
      <c r="I26" s="26"/>
    </row>
    <row r="27" spans="1:9" x14ac:dyDescent="0.25">
      <c r="A27" s="13" t="s">
        <v>21</v>
      </c>
      <c r="C27" s="25" t="s">
        <v>689</v>
      </c>
      <c r="F27" s="14" t="s">
        <v>11</v>
      </c>
      <c r="G27" s="23" t="s">
        <v>11</v>
      </c>
    </row>
    <row r="28" spans="1:9" x14ac:dyDescent="0.25">
      <c r="A28" s="13" t="s">
        <v>690</v>
      </c>
      <c r="B28" s="13" t="s">
        <v>691</v>
      </c>
      <c r="C28" s="25" t="s">
        <v>692</v>
      </c>
      <c r="D28" s="13" t="s">
        <v>26</v>
      </c>
      <c r="E28" s="23">
        <v>15.73</v>
      </c>
      <c r="F28" s="14">
        <v>92.27</v>
      </c>
      <c r="G28" s="23">
        <f>IF(AND(F28&lt;&gt;0,F28&lt;&gt;""),F28*(1+$G$2),"")</f>
        <v>119.95099999999999</v>
      </c>
      <c r="H28" s="23">
        <f>ROUND((E28*G28),2)</f>
        <v>1886.83</v>
      </c>
    </row>
    <row r="29" spans="1:9" x14ac:dyDescent="0.25">
      <c r="A29" s="13" t="s">
        <v>48</v>
      </c>
      <c r="C29" s="25" t="s">
        <v>49</v>
      </c>
      <c r="F29" s="14" t="s">
        <v>11</v>
      </c>
      <c r="G29" s="23" t="s">
        <v>11</v>
      </c>
    </row>
    <row r="30" spans="1:9" ht="45" x14ac:dyDescent="0.25">
      <c r="A30" s="13" t="s">
        <v>50</v>
      </c>
      <c r="B30" s="13" t="s">
        <v>51</v>
      </c>
      <c r="C30" s="25" t="s">
        <v>52</v>
      </c>
      <c r="D30" s="13" t="s">
        <v>26</v>
      </c>
      <c r="E30" s="23">
        <v>7.7</v>
      </c>
      <c r="F30" s="14">
        <v>19.21</v>
      </c>
      <c r="G30" s="23">
        <f>IF(AND(F30&lt;&gt;0,F30&lt;&gt;""),F30*(1+$G$2),"")</f>
        <v>24.973000000000003</v>
      </c>
      <c r="H30" s="23">
        <f>ROUND((E30*G30),2)</f>
        <v>192.29</v>
      </c>
    </row>
    <row r="31" spans="1:9" x14ac:dyDescent="0.25">
      <c r="A31" s="13" t="s">
        <v>60</v>
      </c>
      <c r="C31" s="25" t="s">
        <v>61</v>
      </c>
      <c r="F31" s="14" t="s">
        <v>11</v>
      </c>
      <c r="G31" s="23" t="s">
        <v>11</v>
      </c>
    </row>
    <row r="32" spans="1:9" x14ac:dyDescent="0.25">
      <c r="A32" s="13" t="s">
        <v>62</v>
      </c>
      <c r="B32" s="13" t="s">
        <v>63</v>
      </c>
      <c r="C32" s="25" t="s">
        <v>64</v>
      </c>
      <c r="D32" s="13" t="s">
        <v>17</v>
      </c>
      <c r="E32" s="23">
        <v>4.8899999999999997</v>
      </c>
      <c r="F32" s="14">
        <v>65.64</v>
      </c>
      <c r="G32" s="23">
        <f>IF(AND(F32&lt;&gt;0,F32&lt;&gt;""),F32*(1+$G$2),"")</f>
        <v>85.332000000000008</v>
      </c>
      <c r="H32" s="23">
        <f>ROUND((E32*G32),2)</f>
        <v>417.27</v>
      </c>
    </row>
    <row r="33" spans="1:9" x14ac:dyDescent="0.25">
      <c r="A33" s="13" t="s">
        <v>65</v>
      </c>
      <c r="B33" s="13" t="s">
        <v>66</v>
      </c>
      <c r="C33" s="25" t="s">
        <v>67</v>
      </c>
      <c r="D33" s="13" t="s">
        <v>47</v>
      </c>
      <c r="E33" s="23">
        <v>2.14</v>
      </c>
      <c r="F33" s="14">
        <v>5.38</v>
      </c>
      <c r="G33" s="23">
        <f>IF(AND(F33&lt;&gt;0,F33&lt;&gt;""),F33*(1+$G$2),"")</f>
        <v>6.9939999999999998</v>
      </c>
      <c r="H33" s="23">
        <f>ROUND((E33*G33),2)</f>
        <v>14.97</v>
      </c>
    </row>
    <row r="35" spans="1:9" x14ac:dyDescent="0.25">
      <c r="A35" s="8"/>
      <c r="B35" s="8"/>
      <c r="C35" s="24" t="s">
        <v>73</v>
      </c>
      <c r="D35" s="8"/>
      <c r="E35" s="26"/>
      <c r="F35" s="12"/>
      <c r="G35" s="26"/>
      <c r="H35" s="26"/>
      <c r="I35" s="26">
        <f>SUM(H27:H33)</f>
        <v>2511.3599999999997</v>
      </c>
    </row>
    <row r="36" spans="1:9" x14ac:dyDescent="0.25">
      <c r="A36" s="8"/>
      <c r="B36" s="8"/>
      <c r="C36" s="24"/>
      <c r="D36" s="8"/>
      <c r="E36" s="26"/>
      <c r="F36" s="12"/>
      <c r="G36" s="26"/>
      <c r="H36" s="26"/>
      <c r="I36" s="26"/>
    </row>
    <row r="37" spans="1:9" x14ac:dyDescent="0.25">
      <c r="A37" s="8" t="s">
        <v>74</v>
      </c>
      <c r="B37" s="8"/>
      <c r="C37" s="24" t="s">
        <v>75</v>
      </c>
      <c r="D37" s="8"/>
      <c r="E37" s="26"/>
      <c r="F37" s="12" t="s">
        <v>11</v>
      </c>
      <c r="G37" s="26" t="s">
        <v>11</v>
      </c>
      <c r="H37" s="26"/>
      <c r="I37" s="26"/>
    </row>
    <row r="38" spans="1:9" x14ac:dyDescent="0.25">
      <c r="A38" s="13" t="s">
        <v>76</v>
      </c>
      <c r="C38" s="25" t="s">
        <v>77</v>
      </c>
      <c r="F38" s="14" t="s">
        <v>11</v>
      </c>
      <c r="G38" s="23" t="s">
        <v>11</v>
      </c>
    </row>
    <row r="39" spans="1:9" x14ac:dyDescent="0.25">
      <c r="A39" s="13" t="s">
        <v>78</v>
      </c>
      <c r="B39" s="13" t="s">
        <v>79</v>
      </c>
      <c r="C39" s="25" t="s">
        <v>80</v>
      </c>
      <c r="D39" s="13" t="s">
        <v>17</v>
      </c>
      <c r="E39" s="23">
        <v>24.63</v>
      </c>
      <c r="F39" s="14">
        <v>43.64</v>
      </c>
      <c r="G39" s="23">
        <f>IF(AND(F39&lt;&gt;0,F39&lt;&gt;""),F39*(1+$G$2),"")</f>
        <v>56.731999999999999</v>
      </c>
      <c r="H39" s="23">
        <f>ROUND((E39*G39),2)</f>
        <v>1397.31</v>
      </c>
    </row>
    <row r="40" spans="1:9" x14ac:dyDescent="0.25">
      <c r="A40" s="13" t="s">
        <v>84</v>
      </c>
      <c r="C40" s="25" t="s">
        <v>85</v>
      </c>
      <c r="F40" s="14" t="s">
        <v>11</v>
      </c>
      <c r="G40" s="23" t="s">
        <v>11</v>
      </c>
    </row>
    <row r="41" spans="1:9" ht="30" x14ac:dyDescent="0.25">
      <c r="A41" s="13" t="s">
        <v>86</v>
      </c>
      <c r="B41" s="13" t="s">
        <v>87</v>
      </c>
      <c r="C41" s="25" t="s">
        <v>88</v>
      </c>
      <c r="D41" s="13" t="s">
        <v>26</v>
      </c>
      <c r="E41" s="23">
        <v>1</v>
      </c>
      <c r="F41" s="14">
        <v>21.06</v>
      </c>
      <c r="G41" s="23">
        <f>IF(AND(F41&lt;&gt;0,F41&lt;&gt;""),F41*(1+$G$2),"")</f>
        <v>27.378</v>
      </c>
      <c r="H41" s="23">
        <f>ROUND((E41*G41),2)</f>
        <v>27.38</v>
      </c>
    </row>
    <row r="42" spans="1:9" ht="30" x14ac:dyDescent="0.25">
      <c r="A42" s="13" t="s">
        <v>89</v>
      </c>
      <c r="B42" s="13" t="s">
        <v>90</v>
      </c>
      <c r="C42" s="25" t="s">
        <v>91</v>
      </c>
      <c r="D42" s="13" t="s">
        <v>26</v>
      </c>
      <c r="E42" s="23">
        <v>1.53</v>
      </c>
      <c r="F42" s="14">
        <v>28.24</v>
      </c>
      <c r="G42" s="23">
        <f>IF(AND(F42&lt;&gt;0,F42&lt;&gt;""),F42*(1+$G$2),"")</f>
        <v>36.711999999999996</v>
      </c>
      <c r="H42" s="23">
        <f>ROUND((E42*G42),2)</f>
        <v>56.17</v>
      </c>
    </row>
    <row r="43" spans="1:9" x14ac:dyDescent="0.25">
      <c r="A43" s="13" t="s">
        <v>92</v>
      </c>
      <c r="C43" s="25" t="s">
        <v>693</v>
      </c>
      <c r="F43" s="14" t="s">
        <v>11</v>
      </c>
      <c r="G43" s="23" t="s">
        <v>11</v>
      </c>
    </row>
    <row r="44" spans="1:9" ht="30" x14ac:dyDescent="0.25">
      <c r="A44" s="13" t="s">
        <v>94</v>
      </c>
      <c r="B44" s="13" t="s">
        <v>95</v>
      </c>
      <c r="C44" s="25" t="s">
        <v>96</v>
      </c>
      <c r="D44" s="13" t="s">
        <v>26</v>
      </c>
      <c r="E44" s="23">
        <v>15.6</v>
      </c>
      <c r="F44" s="14">
        <v>12.16</v>
      </c>
      <c r="G44" s="23">
        <f>IF(AND(F44&lt;&gt;0,F44&lt;&gt;""),F44*(1+$G$2),"")</f>
        <v>15.808000000000002</v>
      </c>
      <c r="H44" s="23">
        <f>ROUND((E44*G44),2)</f>
        <v>246.6</v>
      </c>
    </row>
    <row r="46" spans="1:9" x14ac:dyDescent="0.25">
      <c r="A46" s="8"/>
      <c r="B46" s="8"/>
      <c r="C46" s="24" t="s">
        <v>97</v>
      </c>
      <c r="D46" s="8"/>
      <c r="E46" s="26"/>
      <c r="F46" s="12"/>
      <c r="G46" s="26"/>
      <c r="H46" s="26"/>
      <c r="I46" s="26">
        <f>SUM(H38:H44)</f>
        <v>1727.46</v>
      </c>
    </row>
    <row r="47" spans="1:9" x14ac:dyDescent="0.25">
      <c r="A47" s="8"/>
      <c r="B47" s="8"/>
      <c r="C47" s="24"/>
      <c r="D47" s="8"/>
      <c r="E47" s="26"/>
      <c r="F47" s="12"/>
      <c r="G47" s="26"/>
      <c r="H47" s="26"/>
      <c r="I47" s="26"/>
    </row>
    <row r="48" spans="1:9" x14ac:dyDescent="0.25">
      <c r="A48" s="8" t="s">
        <v>98</v>
      </c>
      <c r="B48" s="8"/>
      <c r="C48" s="24" t="s">
        <v>99</v>
      </c>
      <c r="D48" s="8"/>
      <c r="E48" s="26"/>
      <c r="F48" s="12" t="s">
        <v>11</v>
      </c>
      <c r="G48" s="26" t="s">
        <v>11</v>
      </c>
      <c r="H48" s="26"/>
      <c r="I48" s="26"/>
    </row>
    <row r="49" spans="1:9" x14ac:dyDescent="0.25">
      <c r="A49" s="13" t="s">
        <v>100</v>
      </c>
      <c r="C49" s="25" t="s">
        <v>101</v>
      </c>
      <c r="F49" s="14" t="s">
        <v>11</v>
      </c>
      <c r="G49" s="23" t="s">
        <v>11</v>
      </c>
    </row>
    <row r="50" spans="1:9" x14ac:dyDescent="0.25">
      <c r="A50" s="13" t="s">
        <v>694</v>
      </c>
      <c r="B50" s="13" t="s">
        <v>695</v>
      </c>
      <c r="C50" s="25" t="s">
        <v>696</v>
      </c>
      <c r="D50" s="13" t="s">
        <v>17</v>
      </c>
      <c r="E50" s="23">
        <v>36</v>
      </c>
      <c r="F50" s="14">
        <v>49.03</v>
      </c>
      <c r="G50" s="23">
        <f>IF(AND(F50&lt;&gt;0,F50&lt;&gt;""),F50*(1+$G$2),"")</f>
        <v>63.739000000000004</v>
      </c>
      <c r="H50" s="23">
        <f>ROUND((E50*G50),2)</f>
        <v>2294.6</v>
      </c>
    </row>
    <row r="51" spans="1:9" x14ac:dyDescent="0.25">
      <c r="A51" s="13" t="s">
        <v>697</v>
      </c>
      <c r="C51" s="25" t="s">
        <v>698</v>
      </c>
      <c r="F51" s="14" t="s">
        <v>11</v>
      </c>
      <c r="G51" s="23" t="s">
        <v>11</v>
      </c>
    </row>
    <row r="52" spans="1:9" x14ac:dyDescent="0.25">
      <c r="A52" s="13" t="s">
        <v>699</v>
      </c>
      <c r="B52" s="13" t="s">
        <v>700</v>
      </c>
      <c r="C52" s="25" t="s">
        <v>701</v>
      </c>
      <c r="D52" s="13" t="s">
        <v>17</v>
      </c>
      <c r="E52" s="23">
        <v>36</v>
      </c>
      <c r="F52" s="14">
        <v>28.48</v>
      </c>
      <c r="G52" s="23">
        <f>IF(AND(F52&lt;&gt;0,F52&lt;&gt;""),F52*(1+$G$2),"")</f>
        <v>37.024000000000001</v>
      </c>
      <c r="H52" s="23">
        <f>ROUND((E52*G52),2)</f>
        <v>1332.86</v>
      </c>
    </row>
    <row r="53" spans="1:9" x14ac:dyDescent="0.25">
      <c r="A53" s="13" t="s">
        <v>702</v>
      </c>
      <c r="B53" s="13" t="s">
        <v>703</v>
      </c>
      <c r="C53" s="25" t="s">
        <v>704</v>
      </c>
      <c r="D53" s="13" t="s">
        <v>26</v>
      </c>
      <c r="E53" s="23">
        <v>13</v>
      </c>
      <c r="F53" s="14">
        <v>13.21</v>
      </c>
      <c r="G53" s="23">
        <f>IF(AND(F53&lt;&gt;0,F53&lt;&gt;""),F53*(1+$G$2),"")</f>
        <v>17.173000000000002</v>
      </c>
      <c r="H53" s="23">
        <f>ROUND((E53*G53),2)</f>
        <v>223.25</v>
      </c>
    </row>
    <row r="54" spans="1:9" x14ac:dyDescent="0.25">
      <c r="A54" s="13" t="s">
        <v>705</v>
      </c>
      <c r="B54" s="13" t="s">
        <v>706</v>
      </c>
      <c r="C54" s="25" t="s">
        <v>707</v>
      </c>
      <c r="D54" s="13" t="s">
        <v>26</v>
      </c>
      <c r="E54" s="23">
        <v>6</v>
      </c>
      <c r="F54" s="14">
        <v>15.52</v>
      </c>
      <c r="G54" s="23">
        <f>IF(AND(F54&lt;&gt;0,F54&lt;&gt;""),F54*(1+$G$2),"")</f>
        <v>20.175999999999998</v>
      </c>
      <c r="H54" s="23">
        <f>ROUND((E54*G54),2)</f>
        <v>121.06</v>
      </c>
    </row>
    <row r="56" spans="1:9" x14ac:dyDescent="0.25">
      <c r="A56" s="8"/>
      <c r="B56" s="8"/>
      <c r="C56" s="24" t="s">
        <v>120</v>
      </c>
      <c r="D56" s="8"/>
      <c r="E56" s="26"/>
      <c r="F56" s="12"/>
      <c r="G56" s="26"/>
      <c r="H56" s="26"/>
      <c r="I56" s="26">
        <f>SUM(H49:H54)</f>
        <v>3971.77</v>
      </c>
    </row>
    <row r="57" spans="1:9" x14ac:dyDescent="0.25">
      <c r="A57" s="8"/>
      <c r="B57" s="8"/>
      <c r="C57" s="24"/>
      <c r="D57" s="8"/>
      <c r="E57" s="26"/>
      <c r="F57" s="12"/>
      <c r="G57" s="26"/>
      <c r="H57" s="26"/>
      <c r="I57" s="26"/>
    </row>
    <row r="58" spans="1:9" x14ac:dyDescent="0.25">
      <c r="A58" s="8" t="s">
        <v>121</v>
      </c>
      <c r="B58" s="8"/>
      <c r="C58" s="24" t="s">
        <v>122</v>
      </c>
      <c r="D58" s="8"/>
      <c r="E58" s="26"/>
      <c r="F58" s="12" t="s">
        <v>11</v>
      </c>
      <c r="G58" s="26" t="s">
        <v>11</v>
      </c>
      <c r="H58" s="26"/>
      <c r="I58" s="26"/>
    </row>
    <row r="59" spans="1:9" x14ac:dyDescent="0.25">
      <c r="A59" s="13" t="s">
        <v>123</v>
      </c>
      <c r="C59" s="25" t="s">
        <v>124</v>
      </c>
      <c r="F59" s="14" t="s">
        <v>11</v>
      </c>
      <c r="G59" s="23" t="s">
        <v>11</v>
      </c>
    </row>
    <row r="60" spans="1:9" x14ac:dyDescent="0.25">
      <c r="A60" s="13" t="s">
        <v>125</v>
      </c>
      <c r="B60" s="13" t="s">
        <v>126</v>
      </c>
      <c r="C60" s="25" t="s">
        <v>127</v>
      </c>
      <c r="D60" s="13" t="s">
        <v>17</v>
      </c>
      <c r="E60" s="23">
        <v>12</v>
      </c>
      <c r="F60" s="14">
        <v>10.33</v>
      </c>
      <c r="G60" s="23">
        <f>IF(AND(F60&lt;&gt;0,F60&lt;&gt;""),F60*(1+$G$2),"")</f>
        <v>13.429</v>
      </c>
      <c r="H60" s="23">
        <f>ROUND((E60*G60),2)</f>
        <v>161.15</v>
      </c>
    </row>
    <row r="62" spans="1:9" x14ac:dyDescent="0.25">
      <c r="A62" s="8"/>
      <c r="B62" s="8"/>
      <c r="C62" s="24" t="s">
        <v>133</v>
      </c>
      <c r="D62" s="8"/>
      <c r="E62" s="26"/>
      <c r="F62" s="12"/>
      <c r="G62" s="26"/>
      <c r="H62" s="26"/>
      <c r="I62" s="26">
        <f>SUM(H59:H60)</f>
        <v>161.15</v>
      </c>
    </row>
    <row r="63" spans="1:9" x14ac:dyDescent="0.25">
      <c r="A63" s="8"/>
      <c r="B63" s="8"/>
      <c r="C63" s="24"/>
      <c r="D63" s="8"/>
      <c r="E63" s="26"/>
      <c r="F63" s="12"/>
      <c r="G63" s="26"/>
      <c r="H63" s="26"/>
      <c r="I63" s="26"/>
    </row>
    <row r="64" spans="1:9" x14ac:dyDescent="0.25">
      <c r="A64" s="8" t="s">
        <v>134</v>
      </c>
      <c r="B64" s="8"/>
      <c r="C64" s="24" t="s">
        <v>135</v>
      </c>
      <c r="D64" s="8"/>
      <c r="E64" s="26"/>
      <c r="F64" s="12" t="s">
        <v>11</v>
      </c>
      <c r="G64" s="26" t="s">
        <v>11</v>
      </c>
      <c r="H64" s="26"/>
      <c r="I64" s="26"/>
    </row>
    <row r="65" spans="1:8" x14ac:dyDescent="0.25">
      <c r="A65" s="13" t="s">
        <v>136</v>
      </c>
      <c r="C65" s="25" t="s">
        <v>137</v>
      </c>
      <c r="F65" s="14" t="s">
        <v>11</v>
      </c>
      <c r="G65" s="23" t="s">
        <v>11</v>
      </c>
    </row>
    <row r="66" spans="1:8" x14ac:dyDescent="0.25">
      <c r="A66" s="13" t="s">
        <v>138</v>
      </c>
      <c r="B66" s="13" t="s">
        <v>139</v>
      </c>
      <c r="C66" s="25" t="s">
        <v>140</v>
      </c>
      <c r="D66" s="13" t="s">
        <v>59</v>
      </c>
      <c r="E66" s="23">
        <v>1</v>
      </c>
      <c r="F66" s="14">
        <v>40.21</v>
      </c>
      <c r="G66" s="23">
        <f>IF(AND(F66&lt;&gt;0,F66&lt;&gt;""),F66*(1+$G$2),"")</f>
        <v>52.273000000000003</v>
      </c>
      <c r="H66" s="23">
        <f>ROUND((E66*G66),2)</f>
        <v>52.27</v>
      </c>
    </row>
    <row r="67" spans="1:8" x14ac:dyDescent="0.25">
      <c r="A67" s="13" t="s">
        <v>147</v>
      </c>
      <c r="C67" s="25" t="s">
        <v>148</v>
      </c>
      <c r="F67" s="14" t="s">
        <v>11</v>
      </c>
      <c r="G67" s="23" t="s">
        <v>11</v>
      </c>
    </row>
    <row r="68" spans="1:8" x14ac:dyDescent="0.25">
      <c r="A68" s="13" t="s">
        <v>152</v>
      </c>
      <c r="B68" s="13" t="s">
        <v>153</v>
      </c>
      <c r="C68" s="25" t="s">
        <v>154</v>
      </c>
      <c r="D68" s="13" t="s">
        <v>59</v>
      </c>
      <c r="E68" s="23">
        <v>1</v>
      </c>
      <c r="F68" s="14">
        <v>250.57</v>
      </c>
      <c r="G68" s="23">
        <f>IF(AND(F68&lt;&gt;0,F68&lt;&gt;""),F68*(1+$G$2),"")</f>
        <v>325.74099999999999</v>
      </c>
      <c r="H68" s="23">
        <f>ROUND((E68*G68),2)</f>
        <v>325.74</v>
      </c>
    </row>
    <row r="69" spans="1:8" x14ac:dyDescent="0.25">
      <c r="A69" s="13" t="s">
        <v>155</v>
      </c>
      <c r="C69" s="25" t="s">
        <v>156</v>
      </c>
      <c r="F69" s="14" t="s">
        <v>11</v>
      </c>
      <c r="G69" s="23" t="s">
        <v>11</v>
      </c>
    </row>
    <row r="70" spans="1:8" x14ac:dyDescent="0.25">
      <c r="A70" s="13" t="s">
        <v>157</v>
      </c>
      <c r="B70" s="13" t="s">
        <v>158</v>
      </c>
      <c r="C70" s="25" t="s">
        <v>159</v>
      </c>
      <c r="D70" s="13" t="s">
        <v>59</v>
      </c>
      <c r="E70" s="23">
        <v>2</v>
      </c>
      <c r="F70" s="14">
        <v>11.33</v>
      </c>
      <c r="G70" s="23">
        <f>IF(AND(F70&lt;&gt;0,F70&lt;&gt;""),F70*(1+$G$2),"")</f>
        <v>14.729000000000001</v>
      </c>
      <c r="H70" s="23">
        <f>ROUND((E70*G70),2)</f>
        <v>29.46</v>
      </c>
    </row>
    <row r="71" spans="1:8" x14ac:dyDescent="0.25">
      <c r="A71" s="13" t="s">
        <v>708</v>
      </c>
      <c r="B71" s="13" t="s">
        <v>709</v>
      </c>
      <c r="C71" s="25" t="s">
        <v>710</v>
      </c>
      <c r="D71" s="13" t="s">
        <v>59</v>
      </c>
      <c r="E71" s="23">
        <v>1</v>
      </c>
      <c r="F71" s="14">
        <v>61.04</v>
      </c>
      <c r="G71" s="23">
        <f>IF(AND(F71&lt;&gt;0,F71&lt;&gt;""),F71*(1+$G$2),"")</f>
        <v>79.352000000000004</v>
      </c>
      <c r="H71" s="23">
        <f>ROUND((E71*G71),2)</f>
        <v>79.349999999999994</v>
      </c>
    </row>
    <row r="72" spans="1:8" x14ac:dyDescent="0.25">
      <c r="A72" s="13" t="s">
        <v>711</v>
      </c>
      <c r="B72" s="13" t="s">
        <v>712</v>
      </c>
      <c r="C72" s="25" t="s">
        <v>713</v>
      </c>
      <c r="D72" s="13" t="s">
        <v>59</v>
      </c>
      <c r="E72" s="23">
        <v>1</v>
      </c>
      <c r="F72" s="14">
        <v>73.239999999999995</v>
      </c>
      <c r="G72" s="23">
        <f>IF(AND(F72&lt;&gt;0,F72&lt;&gt;""),F72*(1+$G$2),"")</f>
        <v>95.212000000000003</v>
      </c>
      <c r="H72" s="23">
        <f>ROUND((E72*G72),2)</f>
        <v>95.21</v>
      </c>
    </row>
    <row r="73" spans="1:8" x14ac:dyDescent="0.25">
      <c r="A73" s="13" t="s">
        <v>184</v>
      </c>
      <c r="B73" s="13" t="s">
        <v>185</v>
      </c>
      <c r="C73" s="25" t="s">
        <v>186</v>
      </c>
      <c r="D73" s="13" t="s">
        <v>59</v>
      </c>
      <c r="E73" s="23">
        <v>2</v>
      </c>
      <c r="F73" s="14">
        <v>64.209999999999994</v>
      </c>
      <c r="G73" s="23">
        <f>IF(AND(F73&lt;&gt;0,F73&lt;&gt;""),F73*(1+$G$2),"")</f>
        <v>83.472999999999999</v>
      </c>
      <c r="H73" s="23">
        <f>ROUND((E73*G73),2)</f>
        <v>166.95</v>
      </c>
    </row>
    <row r="74" spans="1:8" x14ac:dyDescent="0.25">
      <c r="A74" s="13" t="s">
        <v>187</v>
      </c>
      <c r="C74" s="25" t="s">
        <v>188</v>
      </c>
      <c r="F74" s="14" t="s">
        <v>11</v>
      </c>
      <c r="G74" s="23" t="s">
        <v>11</v>
      </c>
    </row>
    <row r="75" spans="1:8" x14ac:dyDescent="0.25">
      <c r="A75" s="13" t="s">
        <v>189</v>
      </c>
      <c r="B75" s="13" t="s">
        <v>190</v>
      </c>
      <c r="C75" s="25" t="s">
        <v>191</v>
      </c>
      <c r="D75" s="13" t="s">
        <v>26</v>
      </c>
      <c r="E75" s="23">
        <v>20</v>
      </c>
      <c r="F75" s="14">
        <v>6.14</v>
      </c>
      <c r="G75" s="23">
        <f>IF(AND(F75&lt;&gt;0,F75&lt;&gt;""),F75*(1+$G$2),"")</f>
        <v>7.9820000000000002</v>
      </c>
      <c r="H75" s="23">
        <f>ROUND((E75*G75),2)</f>
        <v>159.63999999999999</v>
      </c>
    </row>
    <row r="76" spans="1:8" x14ac:dyDescent="0.25">
      <c r="A76" s="13" t="s">
        <v>192</v>
      </c>
      <c r="B76" s="13" t="s">
        <v>193</v>
      </c>
      <c r="C76" s="25" t="s">
        <v>194</v>
      </c>
      <c r="D76" s="13" t="s">
        <v>26</v>
      </c>
      <c r="E76" s="23">
        <v>6</v>
      </c>
      <c r="F76" s="14">
        <v>7.67</v>
      </c>
      <c r="G76" s="23">
        <f>IF(AND(F76&lt;&gt;0,F76&lt;&gt;""),F76*(1+$G$2),"")</f>
        <v>9.9710000000000001</v>
      </c>
      <c r="H76" s="23">
        <f>ROUND((E76*G76),2)</f>
        <v>59.83</v>
      </c>
    </row>
    <row r="77" spans="1:8" x14ac:dyDescent="0.25">
      <c r="A77" s="13" t="s">
        <v>216</v>
      </c>
      <c r="C77" s="25" t="s">
        <v>217</v>
      </c>
      <c r="F77" s="14" t="s">
        <v>11</v>
      </c>
      <c r="G77" s="23" t="s">
        <v>11</v>
      </c>
    </row>
    <row r="78" spans="1:8" x14ac:dyDescent="0.25">
      <c r="A78" s="13" t="s">
        <v>714</v>
      </c>
      <c r="B78" s="13" t="s">
        <v>715</v>
      </c>
      <c r="C78" s="25" t="s">
        <v>716</v>
      </c>
      <c r="D78" s="13" t="s">
        <v>59</v>
      </c>
      <c r="E78" s="23">
        <v>4</v>
      </c>
      <c r="F78" s="14">
        <v>3.53</v>
      </c>
      <c r="G78" s="23">
        <f>IF(AND(F78&lt;&gt;0,F78&lt;&gt;""),F78*(1+$G$2),"")</f>
        <v>4.5889999999999995</v>
      </c>
      <c r="H78" s="23">
        <f>ROUND((E78*G78),2)</f>
        <v>18.36</v>
      </c>
    </row>
    <row r="79" spans="1:8" x14ac:dyDescent="0.25">
      <c r="A79" s="13" t="s">
        <v>717</v>
      </c>
      <c r="B79" s="13" t="s">
        <v>718</v>
      </c>
      <c r="C79" s="25" t="s">
        <v>719</v>
      </c>
      <c r="D79" s="13" t="s">
        <v>59</v>
      </c>
      <c r="E79" s="23">
        <v>8</v>
      </c>
      <c r="F79" s="14">
        <v>2.73</v>
      </c>
      <c r="G79" s="23">
        <f>IF(AND(F79&lt;&gt;0,F79&lt;&gt;""),F79*(1+$G$2),"")</f>
        <v>3.5489999999999999</v>
      </c>
      <c r="H79" s="23">
        <f>ROUND((E79*G79),2)</f>
        <v>28.39</v>
      </c>
    </row>
    <row r="80" spans="1:8" x14ac:dyDescent="0.25">
      <c r="A80" s="13" t="s">
        <v>233</v>
      </c>
      <c r="C80" s="25" t="s">
        <v>234</v>
      </c>
      <c r="F80" s="14" t="s">
        <v>11</v>
      </c>
      <c r="G80" s="23" t="s">
        <v>11</v>
      </c>
    </row>
    <row r="81" spans="1:9" x14ac:dyDescent="0.25">
      <c r="A81" s="13" t="s">
        <v>235</v>
      </c>
      <c r="B81" s="13" t="s">
        <v>236</v>
      </c>
      <c r="C81" s="25" t="s">
        <v>237</v>
      </c>
      <c r="D81" s="13" t="s">
        <v>26</v>
      </c>
      <c r="E81" s="23">
        <v>80</v>
      </c>
      <c r="F81" s="14">
        <v>2.1800000000000002</v>
      </c>
      <c r="G81" s="23">
        <f>IF(AND(F81&lt;&gt;0,F81&lt;&gt;""),F81*(1+$G$2),"")</f>
        <v>2.8340000000000005</v>
      </c>
      <c r="H81" s="23">
        <f>ROUND((E81*G81),2)</f>
        <v>226.72</v>
      </c>
    </row>
    <row r="82" spans="1:9" x14ac:dyDescent="0.25">
      <c r="A82" s="13" t="s">
        <v>253</v>
      </c>
      <c r="C82" s="25" t="s">
        <v>254</v>
      </c>
      <c r="F82" s="14" t="s">
        <v>11</v>
      </c>
      <c r="G82" s="23" t="s">
        <v>11</v>
      </c>
    </row>
    <row r="83" spans="1:9" x14ac:dyDescent="0.25">
      <c r="A83" s="13" t="s">
        <v>720</v>
      </c>
      <c r="B83" s="13" t="s">
        <v>721</v>
      </c>
      <c r="C83" s="25" t="s">
        <v>722</v>
      </c>
      <c r="D83" s="13" t="s">
        <v>59</v>
      </c>
      <c r="E83" s="23">
        <v>3</v>
      </c>
      <c r="F83" s="14">
        <v>11.84</v>
      </c>
      <c r="G83" s="23">
        <f>IF(AND(F83&lt;&gt;0,F83&lt;&gt;""),F83*(1+$G$2),"")</f>
        <v>15.391999999999999</v>
      </c>
      <c r="H83" s="23">
        <f>ROUND((E83*G83),2)</f>
        <v>46.18</v>
      </c>
    </row>
    <row r="84" spans="1:9" x14ac:dyDescent="0.25">
      <c r="A84" s="13" t="s">
        <v>261</v>
      </c>
      <c r="B84" s="13" t="s">
        <v>262</v>
      </c>
      <c r="C84" s="25" t="s">
        <v>723</v>
      </c>
      <c r="D84" s="13" t="s">
        <v>59</v>
      </c>
      <c r="E84" s="23">
        <v>2</v>
      </c>
      <c r="F84" s="14">
        <v>18.07</v>
      </c>
      <c r="G84" s="23">
        <f>IF(AND(F84&lt;&gt;0,F84&lt;&gt;""),F84*(1+$G$2),"")</f>
        <v>23.491</v>
      </c>
      <c r="H84" s="23">
        <f>ROUND((E84*G84),2)</f>
        <v>46.98</v>
      </c>
    </row>
    <row r="85" spans="1:9" ht="30" x14ac:dyDescent="0.25">
      <c r="A85" s="13" t="s">
        <v>724</v>
      </c>
      <c r="B85" s="13" t="s">
        <v>725</v>
      </c>
      <c r="C85" s="25" t="s">
        <v>726</v>
      </c>
      <c r="D85" s="13" t="s">
        <v>59</v>
      </c>
      <c r="E85" s="23">
        <v>1</v>
      </c>
      <c r="F85" s="14">
        <v>23.3</v>
      </c>
      <c r="G85" s="23">
        <f>IF(AND(F85&lt;&gt;0,F85&lt;&gt;""),F85*(1+$G$2),"")</f>
        <v>30.290000000000003</v>
      </c>
      <c r="H85" s="23">
        <f>ROUND((E85*G85),2)</f>
        <v>30.29</v>
      </c>
    </row>
    <row r="86" spans="1:9" x14ac:dyDescent="0.25">
      <c r="A86" s="13" t="s">
        <v>276</v>
      </c>
      <c r="B86" s="13" t="s">
        <v>277</v>
      </c>
      <c r="C86" s="25" t="s">
        <v>278</v>
      </c>
      <c r="D86" s="13" t="s">
        <v>59</v>
      </c>
      <c r="E86" s="23">
        <v>2</v>
      </c>
      <c r="F86" s="14">
        <v>5.5</v>
      </c>
      <c r="G86" s="23">
        <f>IF(AND(F86&lt;&gt;0,F86&lt;&gt;""),F86*(1+$G$2),"")</f>
        <v>7.15</v>
      </c>
      <c r="H86" s="23">
        <f>ROUND((E86*G86),2)</f>
        <v>14.3</v>
      </c>
    </row>
    <row r="87" spans="1:9" x14ac:dyDescent="0.25">
      <c r="A87" s="13" t="s">
        <v>285</v>
      </c>
      <c r="C87" s="25" t="s">
        <v>286</v>
      </c>
      <c r="F87" s="14" t="s">
        <v>11</v>
      </c>
      <c r="G87" s="23" t="s">
        <v>11</v>
      </c>
    </row>
    <row r="88" spans="1:9" x14ac:dyDescent="0.25">
      <c r="A88" s="13" t="s">
        <v>287</v>
      </c>
      <c r="B88" s="13" t="s">
        <v>288</v>
      </c>
      <c r="C88" s="25" t="s">
        <v>289</v>
      </c>
      <c r="D88" s="13" t="s">
        <v>59</v>
      </c>
      <c r="E88" s="23">
        <v>4</v>
      </c>
      <c r="F88" s="14">
        <v>25.08</v>
      </c>
      <c r="G88" s="23">
        <f>IF(AND(F88&lt;&gt;0,F88&lt;&gt;""),F88*(1+$G$2),"")</f>
        <v>32.603999999999999</v>
      </c>
      <c r="H88" s="23">
        <f>ROUND((E88*G88),2)</f>
        <v>130.41999999999999</v>
      </c>
    </row>
    <row r="89" spans="1:9" ht="30" x14ac:dyDescent="0.25">
      <c r="A89" s="13" t="s">
        <v>293</v>
      </c>
      <c r="B89" s="13" t="s">
        <v>294</v>
      </c>
      <c r="C89" s="25" t="s">
        <v>295</v>
      </c>
      <c r="D89" s="13" t="s">
        <v>59</v>
      </c>
      <c r="E89" s="23">
        <v>4</v>
      </c>
      <c r="F89" s="14">
        <v>15.42</v>
      </c>
      <c r="G89" s="23">
        <f>IF(AND(F89&lt;&gt;0,F89&lt;&gt;""),F89*(1+$G$2),"")</f>
        <v>20.045999999999999</v>
      </c>
      <c r="H89" s="23">
        <f>ROUND((E89*G89),2)</f>
        <v>80.180000000000007</v>
      </c>
    </row>
    <row r="91" spans="1:9" x14ac:dyDescent="0.25">
      <c r="A91" s="8"/>
      <c r="B91" s="8"/>
      <c r="C91" s="24" t="s">
        <v>328</v>
      </c>
      <c r="D91" s="8"/>
      <c r="E91" s="26"/>
      <c r="F91" s="12"/>
      <c r="G91" s="26"/>
      <c r="H91" s="26"/>
      <c r="I91" s="26">
        <f>SUM(H65:H89)</f>
        <v>1590.2700000000002</v>
      </c>
    </row>
    <row r="92" spans="1:9" x14ac:dyDescent="0.25">
      <c r="A92" s="8"/>
      <c r="B92" s="8"/>
      <c r="C92" s="24"/>
      <c r="D92" s="8"/>
      <c r="E92" s="26"/>
      <c r="F92" s="12"/>
      <c r="G92" s="26"/>
      <c r="H92" s="26"/>
      <c r="I92" s="26"/>
    </row>
    <row r="93" spans="1:9" x14ac:dyDescent="0.25">
      <c r="A93" s="8" t="s">
        <v>329</v>
      </c>
      <c r="B93" s="8"/>
      <c r="C93" s="24" t="s">
        <v>330</v>
      </c>
      <c r="D93" s="8"/>
      <c r="E93" s="26"/>
      <c r="F93" s="12" t="s">
        <v>11</v>
      </c>
      <c r="G93" s="26" t="s">
        <v>11</v>
      </c>
      <c r="H93" s="26"/>
      <c r="I93" s="26"/>
    </row>
    <row r="94" spans="1:9" x14ac:dyDescent="0.25">
      <c r="A94" s="13" t="s">
        <v>331</v>
      </c>
      <c r="C94" s="25" t="s">
        <v>332</v>
      </c>
      <c r="F94" s="14" t="s">
        <v>11</v>
      </c>
      <c r="G94" s="23" t="s">
        <v>11</v>
      </c>
    </row>
    <row r="95" spans="1:9" x14ac:dyDescent="0.25">
      <c r="A95" s="13" t="s">
        <v>727</v>
      </c>
      <c r="B95" s="13" t="s">
        <v>728</v>
      </c>
      <c r="C95" s="25" t="s">
        <v>729</v>
      </c>
      <c r="D95" s="13" t="s">
        <v>319</v>
      </c>
      <c r="E95" s="23">
        <v>1</v>
      </c>
      <c r="F95" s="14">
        <v>346.66</v>
      </c>
      <c r="G95" s="23">
        <f>IF(AND(F95&lt;&gt;0,F95&lt;&gt;""),F95*(1+$G$2),"")</f>
        <v>450.65800000000007</v>
      </c>
      <c r="H95" s="23">
        <f>ROUND((E95*G95),2)</f>
        <v>450.66</v>
      </c>
    </row>
    <row r="96" spans="1:9" x14ac:dyDescent="0.25">
      <c r="A96" s="13" t="s">
        <v>730</v>
      </c>
      <c r="C96" s="25" t="s">
        <v>731</v>
      </c>
      <c r="F96" s="14" t="s">
        <v>11</v>
      </c>
      <c r="G96" s="23" t="s">
        <v>11</v>
      </c>
    </row>
    <row r="97" spans="1:8" x14ac:dyDescent="0.25">
      <c r="A97" s="13" t="s">
        <v>732</v>
      </c>
      <c r="B97" s="13" t="s">
        <v>733</v>
      </c>
      <c r="C97" s="25" t="s">
        <v>734</v>
      </c>
      <c r="D97" s="13" t="s">
        <v>319</v>
      </c>
      <c r="E97" s="23">
        <v>1</v>
      </c>
      <c r="F97" s="14">
        <v>412.41</v>
      </c>
      <c r="G97" s="23">
        <f>IF(AND(F97&lt;&gt;0,F97&lt;&gt;""),F97*(1+$G$2),"")</f>
        <v>536.13300000000004</v>
      </c>
      <c r="H97" s="23">
        <f>ROUND((E97*G97),2)</f>
        <v>536.13</v>
      </c>
    </row>
    <row r="98" spans="1:8" x14ac:dyDescent="0.25">
      <c r="A98" s="13" t="s">
        <v>336</v>
      </c>
      <c r="C98" s="25" t="s">
        <v>337</v>
      </c>
      <c r="F98" s="14" t="s">
        <v>11</v>
      </c>
      <c r="G98" s="23" t="s">
        <v>11</v>
      </c>
    </row>
    <row r="99" spans="1:8" x14ac:dyDescent="0.25">
      <c r="A99" s="13" t="s">
        <v>735</v>
      </c>
      <c r="B99" s="13" t="s">
        <v>736</v>
      </c>
      <c r="C99" s="25" t="s">
        <v>737</v>
      </c>
      <c r="D99" s="13" t="s">
        <v>319</v>
      </c>
      <c r="E99" s="23">
        <v>1</v>
      </c>
      <c r="F99" s="14">
        <v>141.13</v>
      </c>
      <c r="G99" s="23">
        <f>IF(AND(F99&lt;&gt;0,F99&lt;&gt;""),F99*(1+$G$2),"")</f>
        <v>183.46899999999999</v>
      </c>
      <c r="H99" s="23">
        <f>ROUND((E99*G99),2)</f>
        <v>183.47</v>
      </c>
    </row>
    <row r="100" spans="1:8" x14ac:dyDescent="0.25">
      <c r="A100" s="13" t="s">
        <v>341</v>
      </c>
      <c r="C100" s="25" t="s">
        <v>342</v>
      </c>
      <c r="F100" s="14" t="s">
        <v>11</v>
      </c>
      <c r="G100" s="23" t="s">
        <v>11</v>
      </c>
    </row>
    <row r="101" spans="1:8" x14ac:dyDescent="0.25">
      <c r="A101" s="13" t="s">
        <v>738</v>
      </c>
      <c r="B101" s="13" t="s">
        <v>739</v>
      </c>
      <c r="C101" s="25" t="s">
        <v>740</v>
      </c>
      <c r="D101" s="13" t="s">
        <v>319</v>
      </c>
      <c r="E101" s="23">
        <v>1</v>
      </c>
      <c r="F101" s="14">
        <v>348.21</v>
      </c>
      <c r="G101" s="23">
        <f>IF(AND(F101&lt;&gt;0,F101&lt;&gt;""),F101*(1+$G$2),"")</f>
        <v>452.673</v>
      </c>
      <c r="H101" s="23">
        <f>ROUND((E101*G101),2)</f>
        <v>452.67</v>
      </c>
    </row>
    <row r="102" spans="1:8" x14ac:dyDescent="0.25">
      <c r="A102" s="13" t="s">
        <v>351</v>
      </c>
      <c r="C102" s="25" t="s">
        <v>352</v>
      </c>
      <c r="F102" s="14" t="s">
        <v>11</v>
      </c>
      <c r="G102" s="23" t="s">
        <v>11</v>
      </c>
    </row>
    <row r="103" spans="1:8" x14ac:dyDescent="0.25">
      <c r="A103" s="13" t="s">
        <v>741</v>
      </c>
      <c r="B103" s="13" t="s">
        <v>742</v>
      </c>
      <c r="C103" s="25" t="s">
        <v>743</v>
      </c>
      <c r="D103" s="13" t="s">
        <v>319</v>
      </c>
      <c r="E103" s="23">
        <v>1</v>
      </c>
      <c r="F103" s="14">
        <v>279.49</v>
      </c>
      <c r="G103" s="23">
        <f>IF(AND(F103&lt;&gt;0,F103&lt;&gt;""),F103*(1+$G$2),"")</f>
        <v>363.33700000000005</v>
      </c>
      <c r="H103" s="23">
        <f>ROUND((E103*G103),2)</f>
        <v>363.34</v>
      </c>
    </row>
    <row r="104" spans="1:8" x14ac:dyDescent="0.25">
      <c r="A104" s="13" t="s">
        <v>354</v>
      </c>
      <c r="C104" s="25" t="s">
        <v>355</v>
      </c>
      <c r="F104" s="14" t="s">
        <v>11</v>
      </c>
      <c r="G104" s="23" t="s">
        <v>11</v>
      </c>
    </row>
    <row r="105" spans="1:8" x14ac:dyDescent="0.25">
      <c r="A105" s="13" t="s">
        <v>744</v>
      </c>
      <c r="B105" s="13" t="s">
        <v>745</v>
      </c>
      <c r="C105" s="25" t="s">
        <v>746</v>
      </c>
      <c r="D105" s="13" t="s">
        <v>59</v>
      </c>
      <c r="E105" s="23">
        <v>1</v>
      </c>
      <c r="F105" s="14">
        <v>111.42</v>
      </c>
      <c r="G105" s="23">
        <f>IF(AND(F105&lt;&gt;0,F105&lt;&gt;""),F105*(1+$G$2),"")</f>
        <v>144.846</v>
      </c>
      <c r="H105" s="23">
        <f>ROUND((E105*G105),2)</f>
        <v>144.85</v>
      </c>
    </row>
    <row r="106" spans="1:8" x14ac:dyDescent="0.25">
      <c r="A106" s="13" t="s">
        <v>356</v>
      </c>
      <c r="B106" s="13" t="s">
        <v>357</v>
      </c>
      <c r="C106" s="25" t="s">
        <v>358</v>
      </c>
      <c r="D106" s="13" t="s">
        <v>59</v>
      </c>
      <c r="E106" s="23">
        <v>2</v>
      </c>
      <c r="F106" s="14">
        <v>6.93</v>
      </c>
      <c r="G106" s="23">
        <f>IF(AND(F106&lt;&gt;0,F106&lt;&gt;""),F106*(1+$G$2),"")</f>
        <v>9.0090000000000003</v>
      </c>
      <c r="H106" s="23">
        <f>ROUND((E106*G106),2)</f>
        <v>18.02</v>
      </c>
    </row>
    <row r="107" spans="1:8" x14ac:dyDescent="0.25">
      <c r="A107" s="13" t="s">
        <v>359</v>
      </c>
      <c r="B107" s="13" t="s">
        <v>360</v>
      </c>
      <c r="C107" s="25" t="s">
        <v>361</v>
      </c>
      <c r="D107" s="13" t="s">
        <v>59</v>
      </c>
      <c r="E107" s="23">
        <v>1</v>
      </c>
      <c r="F107" s="14">
        <v>40.86</v>
      </c>
      <c r="G107" s="23">
        <f>IF(AND(F107&lt;&gt;0,F107&lt;&gt;""),F107*(1+$G$2),"")</f>
        <v>53.118000000000002</v>
      </c>
      <c r="H107" s="23">
        <f>ROUND((E107*G107),2)</f>
        <v>53.12</v>
      </c>
    </row>
    <row r="108" spans="1:8" x14ac:dyDescent="0.25">
      <c r="A108" s="13" t="s">
        <v>747</v>
      </c>
      <c r="B108" s="13" t="s">
        <v>748</v>
      </c>
      <c r="C108" s="25" t="s">
        <v>749</v>
      </c>
      <c r="D108" s="13" t="s">
        <v>59</v>
      </c>
      <c r="E108" s="23">
        <v>1</v>
      </c>
      <c r="F108" s="14">
        <v>33.380000000000003</v>
      </c>
      <c r="G108" s="23">
        <f>IF(AND(F108&lt;&gt;0,F108&lt;&gt;""),F108*(1+$G$2),"")</f>
        <v>43.394000000000005</v>
      </c>
      <c r="H108" s="23">
        <f>ROUND((E108*G108),2)</f>
        <v>43.39</v>
      </c>
    </row>
    <row r="109" spans="1:8" x14ac:dyDescent="0.25">
      <c r="A109" s="13" t="s">
        <v>365</v>
      </c>
      <c r="B109" s="13" t="s">
        <v>366</v>
      </c>
      <c r="C109" s="25" t="s">
        <v>750</v>
      </c>
      <c r="D109" s="13" t="s">
        <v>59</v>
      </c>
      <c r="E109" s="23">
        <v>1</v>
      </c>
      <c r="F109" s="14">
        <v>21.38</v>
      </c>
      <c r="G109" s="23">
        <f>IF(AND(F109&lt;&gt;0,F109&lt;&gt;""),F109*(1+$G$2),"")</f>
        <v>27.794</v>
      </c>
      <c r="H109" s="23">
        <f>ROUND((E109*G109),2)</f>
        <v>27.79</v>
      </c>
    </row>
    <row r="110" spans="1:8" x14ac:dyDescent="0.25">
      <c r="A110" s="13" t="s">
        <v>371</v>
      </c>
      <c r="B110" s="13" t="s">
        <v>372</v>
      </c>
      <c r="C110" s="25" t="s">
        <v>373</v>
      </c>
      <c r="D110" s="13" t="s">
        <v>59</v>
      </c>
      <c r="E110" s="23">
        <v>1</v>
      </c>
      <c r="F110" s="14">
        <v>41.54</v>
      </c>
      <c r="G110" s="23">
        <f>IF(AND(F110&lt;&gt;0,F110&lt;&gt;""),F110*(1+$G$2),"")</f>
        <v>54.002000000000002</v>
      </c>
      <c r="H110" s="23">
        <f>ROUND((E110*G110),2)</f>
        <v>54</v>
      </c>
    </row>
    <row r="111" spans="1:8" x14ac:dyDescent="0.25">
      <c r="A111" s="13" t="s">
        <v>374</v>
      </c>
      <c r="B111" s="13" t="s">
        <v>375</v>
      </c>
      <c r="C111" s="25" t="s">
        <v>376</v>
      </c>
      <c r="D111" s="13" t="s">
        <v>59</v>
      </c>
      <c r="E111" s="23">
        <v>1</v>
      </c>
      <c r="F111" s="14">
        <v>9.5399999999999991</v>
      </c>
      <c r="G111" s="23">
        <f>IF(AND(F111&lt;&gt;0,F111&lt;&gt;""),F111*(1+$G$2),"")</f>
        <v>12.401999999999999</v>
      </c>
      <c r="H111" s="23">
        <f>ROUND((E111*G111),2)</f>
        <v>12.4</v>
      </c>
    </row>
    <row r="112" spans="1:8" x14ac:dyDescent="0.25">
      <c r="A112" s="13" t="s">
        <v>377</v>
      </c>
      <c r="B112" s="13" t="s">
        <v>378</v>
      </c>
      <c r="C112" s="25" t="s">
        <v>379</v>
      </c>
      <c r="D112" s="13" t="s">
        <v>59</v>
      </c>
      <c r="E112" s="23">
        <v>1</v>
      </c>
      <c r="F112" s="14">
        <v>16.78</v>
      </c>
      <c r="G112" s="23">
        <f>IF(AND(F112&lt;&gt;0,F112&lt;&gt;""),F112*(1+$G$2),"")</f>
        <v>21.814000000000004</v>
      </c>
      <c r="H112" s="23">
        <f>ROUND((E112*G112),2)</f>
        <v>21.81</v>
      </c>
    </row>
    <row r="113" spans="1:9" x14ac:dyDescent="0.25">
      <c r="A113" s="13" t="s">
        <v>389</v>
      </c>
      <c r="B113" s="13" t="s">
        <v>390</v>
      </c>
      <c r="C113" s="25" t="s">
        <v>391</v>
      </c>
      <c r="D113" s="13" t="s">
        <v>59</v>
      </c>
      <c r="E113" s="23">
        <v>1</v>
      </c>
      <c r="F113" s="14">
        <v>398.72</v>
      </c>
      <c r="G113" s="23">
        <f>IF(AND(F113&lt;&gt;0,F113&lt;&gt;""),F113*(1+$G$2),"")</f>
        <v>518.33600000000001</v>
      </c>
      <c r="H113" s="23">
        <f>ROUND((E113*G113),2)</f>
        <v>518.34</v>
      </c>
    </row>
    <row r="114" spans="1:9" ht="30" x14ac:dyDescent="0.25">
      <c r="A114" s="13" t="s">
        <v>751</v>
      </c>
      <c r="B114" s="13" t="s">
        <v>752</v>
      </c>
      <c r="C114" s="25" t="s">
        <v>753</v>
      </c>
      <c r="D114" s="13" t="s">
        <v>59</v>
      </c>
      <c r="E114" s="23">
        <v>1</v>
      </c>
      <c r="F114" s="14">
        <v>458.24</v>
      </c>
      <c r="G114" s="23">
        <f>IF(AND(F114&lt;&gt;0,F114&lt;&gt;""),F114*(1+$G$2),"")</f>
        <v>595.71199999999999</v>
      </c>
      <c r="H114" s="23">
        <f>ROUND((E114*G114),2)</f>
        <v>595.71</v>
      </c>
    </row>
    <row r="115" spans="1:9" x14ac:dyDescent="0.25">
      <c r="A115" s="13" t="s">
        <v>754</v>
      </c>
      <c r="B115" s="13" t="s">
        <v>755</v>
      </c>
      <c r="C115" s="25" t="s">
        <v>756</v>
      </c>
      <c r="D115" s="13" t="s">
        <v>59</v>
      </c>
      <c r="E115" s="23">
        <v>3</v>
      </c>
      <c r="F115" s="14">
        <v>92.02</v>
      </c>
      <c r="G115" s="23">
        <f>IF(AND(F115&lt;&gt;0,F115&lt;&gt;""),F115*(1+$G$2),"")</f>
        <v>119.626</v>
      </c>
      <c r="H115" s="23">
        <f>ROUND((E115*G115),2)</f>
        <v>358.88</v>
      </c>
    </row>
    <row r="116" spans="1:9" x14ac:dyDescent="0.25">
      <c r="A116" s="13" t="s">
        <v>757</v>
      </c>
      <c r="B116" s="13" t="s">
        <v>758</v>
      </c>
      <c r="C116" s="25" t="s">
        <v>759</v>
      </c>
      <c r="D116" s="13" t="s">
        <v>59</v>
      </c>
      <c r="E116" s="23">
        <v>1</v>
      </c>
      <c r="F116" s="14">
        <v>109.02</v>
      </c>
      <c r="G116" s="23">
        <f>IF(AND(F116&lt;&gt;0,F116&lt;&gt;""),F116*(1+$G$2),"")</f>
        <v>141.726</v>
      </c>
      <c r="H116" s="23">
        <f>ROUND((E116*G116),2)</f>
        <v>141.72999999999999</v>
      </c>
    </row>
    <row r="117" spans="1:9" x14ac:dyDescent="0.25">
      <c r="A117" s="13" t="s">
        <v>760</v>
      </c>
      <c r="B117" s="13" t="s">
        <v>761</v>
      </c>
      <c r="C117" s="25" t="s">
        <v>762</v>
      </c>
      <c r="D117" s="13" t="s">
        <v>59</v>
      </c>
      <c r="E117" s="23">
        <v>2</v>
      </c>
      <c r="F117" s="14">
        <v>112.02</v>
      </c>
      <c r="G117" s="23">
        <f>IF(AND(F117&lt;&gt;0,F117&lt;&gt;""),F117*(1+$G$2),"")</f>
        <v>145.626</v>
      </c>
      <c r="H117" s="23">
        <f>ROUND((E117*G117),2)</f>
        <v>291.25</v>
      </c>
    </row>
    <row r="119" spans="1:9" x14ac:dyDescent="0.25">
      <c r="A119" s="8"/>
      <c r="B119" s="8"/>
      <c r="C119" s="24" t="s">
        <v>401</v>
      </c>
      <c r="D119" s="8"/>
      <c r="E119" s="26"/>
      <c r="F119" s="12"/>
      <c r="G119" s="26"/>
      <c r="H119" s="26"/>
      <c r="I119" s="26">
        <f>SUM(H94:H117)</f>
        <v>4267.5599999999995</v>
      </c>
    </row>
    <row r="120" spans="1:9" x14ac:dyDescent="0.25">
      <c r="A120" s="8"/>
      <c r="B120" s="8"/>
      <c r="C120" s="24"/>
      <c r="D120" s="8"/>
      <c r="E120" s="26"/>
      <c r="F120" s="12"/>
      <c r="G120" s="26"/>
      <c r="H120" s="26"/>
      <c r="I120" s="26"/>
    </row>
    <row r="121" spans="1:9" x14ac:dyDescent="0.25">
      <c r="A121" s="8" t="s">
        <v>402</v>
      </c>
      <c r="B121" s="8"/>
      <c r="C121" s="24" t="s">
        <v>403</v>
      </c>
      <c r="D121" s="8"/>
      <c r="E121" s="26"/>
      <c r="F121" s="12" t="s">
        <v>11</v>
      </c>
      <c r="G121" s="26" t="s">
        <v>11</v>
      </c>
      <c r="H121" s="26"/>
      <c r="I121" s="26"/>
    </row>
    <row r="122" spans="1:9" x14ac:dyDescent="0.25">
      <c r="A122" s="13" t="s">
        <v>409</v>
      </c>
      <c r="C122" s="25" t="s">
        <v>410</v>
      </c>
      <c r="F122" s="14" t="s">
        <v>11</v>
      </c>
      <c r="G122" s="23" t="s">
        <v>11</v>
      </c>
    </row>
    <row r="123" spans="1:9" x14ac:dyDescent="0.25">
      <c r="A123" s="13" t="s">
        <v>411</v>
      </c>
      <c r="B123" s="13" t="s">
        <v>412</v>
      </c>
      <c r="C123" s="25" t="s">
        <v>413</v>
      </c>
      <c r="D123" s="13" t="s">
        <v>59</v>
      </c>
      <c r="E123" s="23">
        <v>1</v>
      </c>
      <c r="F123" s="14">
        <v>12.75</v>
      </c>
      <c r="G123" s="23">
        <f>IF(AND(F123&lt;&gt;0,F123&lt;&gt;""),F123*(1+$G$2),"")</f>
        <v>16.574999999999999</v>
      </c>
      <c r="H123" s="23">
        <f>ROUND((E123*G123),2)</f>
        <v>16.579999999999998</v>
      </c>
    </row>
    <row r="124" spans="1:9" x14ac:dyDescent="0.25">
      <c r="A124" s="13" t="s">
        <v>417</v>
      </c>
      <c r="B124" s="13" t="s">
        <v>418</v>
      </c>
      <c r="C124" s="25" t="s">
        <v>419</v>
      </c>
      <c r="D124" s="13" t="s">
        <v>59</v>
      </c>
      <c r="E124" s="23">
        <v>1</v>
      </c>
      <c r="F124" s="14">
        <v>34.020000000000003</v>
      </c>
      <c r="G124" s="23">
        <f>IF(AND(F124&lt;&gt;0,F124&lt;&gt;""),F124*(1+$G$2),"")</f>
        <v>44.226000000000006</v>
      </c>
      <c r="H124" s="23">
        <f>ROUND((E124*G124),2)</f>
        <v>44.23</v>
      </c>
    </row>
    <row r="125" spans="1:9" x14ac:dyDescent="0.25">
      <c r="A125" s="13" t="s">
        <v>420</v>
      </c>
      <c r="B125" s="13" t="s">
        <v>421</v>
      </c>
      <c r="C125" s="25" t="s">
        <v>422</v>
      </c>
      <c r="D125" s="13" t="s">
        <v>59</v>
      </c>
      <c r="E125" s="23">
        <v>1</v>
      </c>
      <c r="F125" s="14">
        <v>120.14</v>
      </c>
      <c r="G125" s="23">
        <f>IF(AND(F125&lt;&gt;0,F125&lt;&gt;""),F125*(1+$G$2),"")</f>
        <v>156.18200000000002</v>
      </c>
      <c r="H125" s="23">
        <f>ROUND((E125*G125),2)</f>
        <v>156.18</v>
      </c>
    </row>
    <row r="127" spans="1:9" x14ac:dyDescent="0.25">
      <c r="A127" s="8"/>
      <c r="B127" s="8"/>
      <c r="C127" s="24" t="s">
        <v>423</v>
      </c>
      <c r="D127" s="8"/>
      <c r="E127" s="26"/>
      <c r="F127" s="12"/>
      <c r="G127" s="26"/>
      <c r="H127" s="26"/>
      <c r="I127" s="26">
        <f>SUM(H122:H125)</f>
        <v>216.99</v>
      </c>
    </row>
    <row r="128" spans="1:9" x14ac:dyDescent="0.25">
      <c r="A128" s="8"/>
      <c r="B128" s="8"/>
      <c r="C128" s="24"/>
      <c r="D128" s="8"/>
      <c r="E128" s="26"/>
      <c r="F128" s="12"/>
      <c r="G128" s="26"/>
      <c r="H128" s="26"/>
      <c r="I128" s="26"/>
    </row>
    <row r="129" spans="1:9" x14ac:dyDescent="0.25">
      <c r="A129" s="8" t="s">
        <v>424</v>
      </c>
      <c r="B129" s="8"/>
      <c r="C129" s="24" t="s">
        <v>425</v>
      </c>
      <c r="D129" s="8"/>
      <c r="E129" s="26"/>
      <c r="F129" s="12" t="s">
        <v>11</v>
      </c>
      <c r="G129" s="26" t="s">
        <v>11</v>
      </c>
      <c r="H129" s="26"/>
      <c r="I129" s="26"/>
    </row>
    <row r="130" spans="1:9" x14ac:dyDescent="0.25">
      <c r="A130" s="13" t="s">
        <v>431</v>
      </c>
      <c r="C130" s="25" t="s">
        <v>432</v>
      </c>
      <c r="F130" s="14" t="s">
        <v>11</v>
      </c>
      <c r="G130" s="23" t="s">
        <v>11</v>
      </c>
    </row>
    <row r="131" spans="1:9" x14ac:dyDescent="0.25">
      <c r="A131" s="13" t="s">
        <v>763</v>
      </c>
      <c r="B131" s="13" t="s">
        <v>764</v>
      </c>
      <c r="C131" s="25" t="s">
        <v>765</v>
      </c>
      <c r="D131" s="13" t="s">
        <v>59</v>
      </c>
      <c r="E131" s="23">
        <v>1</v>
      </c>
      <c r="F131" s="14">
        <v>698.31</v>
      </c>
      <c r="G131" s="23">
        <f>IF(AND(F131&lt;&gt;0,F131&lt;&gt;""),F131*(1+$G$2),"")</f>
        <v>907.803</v>
      </c>
      <c r="H131" s="23">
        <f>ROUND((E131*G131),2)</f>
        <v>907.8</v>
      </c>
    </row>
    <row r="132" spans="1:9" x14ac:dyDescent="0.25">
      <c r="A132" s="13" t="s">
        <v>766</v>
      </c>
      <c r="B132" s="13" t="s">
        <v>767</v>
      </c>
      <c r="C132" s="25" t="s">
        <v>768</v>
      </c>
      <c r="D132" s="13" t="s">
        <v>59</v>
      </c>
      <c r="E132" s="23">
        <v>1</v>
      </c>
      <c r="F132" s="14">
        <v>70.64</v>
      </c>
      <c r="G132" s="23">
        <f>IF(AND(F132&lt;&gt;0,F132&lt;&gt;""),F132*(1+$G$2),"")</f>
        <v>91.832000000000008</v>
      </c>
      <c r="H132" s="23">
        <f>ROUND((E132*G132),2)</f>
        <v>91.83</v>
      </c>
    </row>
    <row r="133" spans="1:9" x14ac:dyDescent="0.25">
      <c r="A133" s="13" t="s">
        <v>454</v>
      </c>
      <c r="B133" s="13" t="s">
        <v>455</v>
      </c>
      <c r="C133" s="25" t="s">
        <v>456</v>
      </c>
      <c r="D133" s="13" t="s">
        <v>59</v>
      </c>
      <c r="E133" s="23">
        <v>1</v>
      </c>
      <c r="F133" s="14">
        <v>128.12</v>
      </c>
      <c r="G133" s="23">
        <f>IF(AND(F133&lt;&gt;0,F133&lt;&gt;""),F133*(1+$G$2),"")</f>
        <v>166.55600000000001</v>
      </c>
      <c r="H133" s="23">
        <f>ROUND((E133*G133),2)</f>
        <v>166.56</v>
      </c>
    </row>
    <row r="135" spans="1:9" x14ac:dyDescent="0.25">
      <c r="A135" s="8"/>
      <c r="B135" s="8"/>
      <c r="C135" s="24" t="s">
        <v>470</v>
      </c>
      <c r="D135" s="8"/>
      <c r="E135" s="26"/>
      <c r="F135" s="12"/>
      <c r="G135" s="26"/>
      <c r="H135" s="26"/>
      <c r="I135" s="26">
        <f>SUM(H130:H133)</f>
        <v>1166.19</v>
      </c>
    </row>
    <row r="136" spans="1:9" x14ac:dyDescent="0.25">
      <c r="A136" s="8"/>
      <c r="B136" s="8"/>
      <c r="C136" s="24"/>
      <c r="D136" s="8"/>
      <c r="E136" s="26"/>
      <c r="F136" s="12"/>
      <c r="G136" s="26"/>
      <c r="H136" s="26"/>
      <c r="I136" s="26"/>
    </row>
    <row r="137" spans="1:9" x14ac:dyDescent="0.25">
      <c r="A137" s="8" t="s">
        <v>471</v>
      </c>
      <c r="B137" s="8"/>
      <c r="C137" s="24" t="s">
        <v>472</v>
      </c>
      <c r="D137" s="8"/>
      <c r="E137" s="26"/>
      <c r="F137" s="12" t="s">
        <v>11</v>
      </c>
      <c r="G137" s="26" t="s">
        <v>11</v>
      </c>
      <c r="H137" s="26"/>
      <c r="I137" s="26"/>
    </row>
    <row r="138" spans="1:9" x14ac:dyDescent="0.25">
      <c r="A138" s="13" t="s">
        <v>473</v>
      </c>
      <c r="C138" s="25" t="s">
        <v>474</v>
      </c>
      <c r="F138" s="14" t="s">
        <v>11</v>
      </c>
      <c r="G138" s="23" t="s">
        <v>11</v>
      </c>
    </row>
    <row r="139" spans="1:9" x14ac:dyDescent="0.25">
      <c r="A139" s="13" t="s">
        <v>475</v>
      </c>
      <c r="B139" s="13" t="s">
        <v>496</v>
      </c>
      <c r="C139" s="25" t="s">
        <v>477</v>
      </c>
      <c r="D139" s="13" t="s">
        <v>17</v>
      </c>
      <c r="E139" s="23">
        <f>+E140+E141</f>
        <v>21.84</v>
      </c>
      <c r="F139" s="14">
        <v>3.45</v>
      </c>
      <c r="G139" s="23">
        <f>IF(AND(F139&lt;&gt;0,F139&lt;&gt;""),F139*(1+$G$2),"")</f>
        <v>4.4850000000000003</v>
      </c>
      <c r="H139" s="23">
        <f>ROUND((E139*G139),2)</f>
        <v>97.95</v>
      </c>
    </row>
    <row r="140" spans="1:9" x14ac:dyDescent="0.25">
      <c r="A140" s="13" t="s">
        <v>478</v>
      </c>
      <c r="B140" s="13" t="s">
        <v>479</v>
      </c>
      <c r="C140" s="25" t="s">
        <v>480</v>
      </c>
      <c r="D140" s="13" t="s">
        <v>17</v>
      </c>
      <c r="E140" s="23">
        <v>2.85</v>
      </c>
      <c r="F140" s="14">
        <v>23.78</v>
      </c>
      <c r="G140" s="23">
        <f>IF(AND(F140&lt;&gt;0,F140&lt;&gt;""),F140*(1+$G$2),"")</f>
        <v>30.914000000000001</v>
      </c>
      <c r="H140" s="23">
        <f>ROUND((E140*G140),2)</f>
        <v>88.1</v>
      </c>
    </row>
    <row r="141" spans="1:9" x14ac:dyDescent="0.25">
      <c r="A141" s="13" t="s">
        <v>484</v>
      </c>
      <c r="B141" s="13" t="s">
        <v>485</v>
      </c>
      <c r="C141" s="25" t="s">
        <v>486</v>
      </c>
      <c r="D141" s="13" t="s">
        <v>17</v>
      </c>
      <c r="E141" s="23">
        <v>18.989999999999998</v>
      </c>
      <c r="F141" s="14">
        <v>14.53</v>
      </c>
      <c r="G141" s="23">
        <f>IF(AND(F141&lt;&gt;0,F141&lt;&gt;""),F141*(1+$G$2),"")</f>
        <v>18.888999999999999</v>
      </c>
      <c r="H141" s="23">
        <f>ROUND((E141*G141),2)</f>
        <v>358.7</v>
      </c>
    </row>
    <row r="142" spans="1:9" ht="30" x14ac:dyDescent="0.25">
      <c r="A142" s="13" t="s">
        <v>487</v>
      </c>
      <c r="B142" s="13" t="s">
        <v>488</v>
      </c>
      <c r="C142" s="25" t="s">
        <v>769</v>
      </c>
      <c r="D142" s="13" t="s">
        <v>17</v>
      </c>
      <c r="E142" s="23">
        <v>18.989999999999998</v>
      </c>
      <c r="F142" s="14">
        <v>36.979999999999997</v>
      </c>
      <c r="G142" s="23">
        <f>IF(AND(F142&lt;&gt;0,F142&lt;&gt;""),F142*(1+$G$2),"")</f>
        <v>48.073999999999998</v>
      </c>
      <c r="H142" s="23">
        <f>ROUND((E142*G142),2)</f>
        <v>912.93</v>
      </c>
    </row>
    <row r="143" spans="1:9" x14ac:dyDescent="0.25">
      <c r="A143" s="13" t="s">
        <v>493</v>
      </c>
      <c r="C143" s="25" t="s">
        <v>494</v>
      </c>
      <c r="F143" s="14" t="s">
        <v>11</v>
      </c>
      <c r="G143" s="23" t="s">
        <v>11</v>
      </c>
    </row>
    <row r="144" spans="1:9" x14ac:dyDescent="0.25">
      <c r="A144" s="13" t="s">
        <v>495</v>
      </c>
      <c r="B144" s="13" t="s">
        <v>496</v>
      </c>
      <c r="C144" s="25" t="s">
        <v>477</v>
      </c>
      <c r="D144" s="13" t="s">
        <v>17</v>
      </c>
      <c r="E144" s="23">
        <v>20.92</v>
      </c>
      <c r="F144" s="14">
        <v>3.45</v>
      </c>
      <c r="G144" s="23">
        <f>IF(AND(F144&lt;&gt;0,F144&lt;&gt;""),F144*(1+$G$2),"")</f>
        <v>4.4850000000000003</v>
      </c>
      <c r="H144" s="23">
        <f>ROUND((E144*G144),2)</f>
        <v>93.83</v>
      </c>
    </row>
    <row r="145" spans="1:9" x14ac:dyDescent="0.25">
      <c r="A145" s="13" t="s">
        <v>497</v>
      </c>
      <c r="B145" s="13" t="s">
        <v>498</v>
      </c>
      <c r="C145" s="25" t="s">
        <v>480</v>
      </c>
      <c r="D145" s="13" t="s">
        <v>17</v>
      </c>
      <c r="E145" s="23">
        <v>20.92</v>
      </c>
      <c r="F145" s="14">
        <v>23.78</v>
      </c>
      <c r="G145" s="23">
        <f>IF(AND(F145&lt;&gt;0,F145&lt;&gt;""),F145*(1+$G$2),"")</f>
        <v>30.914000000000001</v>
      </c>
      <c r="H145" s="23">
        <f>ROUND((E145*G145),2)</f>
        <v>646.72</v>
      </c>
    </row>
    <row r="146" spans="1:9" x14ac:dyDescent="0.25">
      <c r="A146" s="13" t="s">
        <v>499</v>
      </c>
      <c r="C146" s="25" t="s">
        <v>500</v>
      </c>
      <c r="F146" s="14" t="s">
        <v>11</v>
      </c>
      <c r="G146" s="23" t="s">
        <v>11</v>
      </c>
    </row>
    <row r="147" spans="1:9" x14ac:dyDescent="0.25">
      <c r="A147" s="13" t="s">
        <v>501</v>
      </c>
      <c r="B147" s="13" t="s">
        <v>502</v>
      </c>
      <c r="C147" s="25" t="s">
        <v>770</v>
      </c>
      <c r="D147" s="13" t="s">
        <v>17</v>
      </c>
      <c r="E147" s="23">
        <v>0.11</v>
      </c>
      <c r="F147" s="14">
        <v>90.33</v>
      </c>
      <c r="G147" s="23">
        <f>IF(AND(F147&lt;&gt;0,F147&lt;&gt;""),F147*(1+$G$2),"")</f>
        <v>117.429</v>
      </c>
      <c r="H147" s="23">
        <f>ROUND((E147*G147),2)</f>
        <v>12.92</v>
      </c>
    </row>
    <row r="149" spans="1:9" x14ac:dyDescent="0.25">
      <c r="A149" s="8"/>
      <c r="B149" s="8"/>
      <c r="C149" s="24" t="s">
        <v>504</v>
      </c>
      <c r="D149" s="8"/>
      <c r="E149" s="26"/>
      <c r="F149" s="12"/>
      <c r="G149" s="26"/>
      <c r="H149" s="26"/>
      <c r="I149" s="26">
        <f>SUM(H138:H147)</f>
        <v>2211.1499999999996</v>
      </c>
    </row>
    <row r="150" spans="1:9" x14ac:dyDescent="0.25">
      <c r="A150" s="8"/>
      <c r="B150" s="8"/>
      <c r="C150" s="24"/>
      <c r="D150" s="8"/>
      <c r="E150" s="26"/>
      <c r="F150" s="12"/>
      <c r="G150" s="26"/>
      <c r="H150" s="26"/>
      <c r="I150" s="26"/>
    </row>
    <row r="151" spans="1:9" x14ac:dyDescent="0.25">
      <c r="A151" s="8" t="s">
        <v>505</v>
      </c>
      <c r="B151" s="8"/>
      <c r="C151" s="24" t="s">
        <v>506</v>
      </c>
      <c r="D151" s="8"/>
      <c r="E151" s="26"/>
      <c r="F151" s="12" t="s">
        <v>11</v>
      </c>
      <c r="G151" s="26" t="s">
        <v>11</v>
      </c>
      <c r="H151" s="26"/>
      <c r="I151" s="26"/>
    </row>
    <row r="152" spans="1:9" x14ac:dyDescent="0.25">
      <c r="A152" s="13" t="s">
        <v>512</v>
      </c>
      <c r="C152" s="25" t="s">
        <v>513</v>
      </c>
      <c r="F152" s="14" t="s">
        <v>11</v>
      </c>
      <c r="G152" s="23" t="s">
        <v>11</v>
      </c>
    </row>
    <row r="153" spans="1:9" x14ac:dyDescent="0.25">
      <c r="A153" s="13" t="s">
        <v>514</v>
      </c>
      <c r="B153" s="13" t="s">
        <v>515</v>
      </c>
      <c r="C153" s="25" t="s">
        <v>516</v>
      </c>
      <c r="D153" s="13" t="s">
        <v>17</v>
      </c>
      <c r="E153" s="23">
        <v>23.34</v>
      </c>
      <c r="F153" s="14">
        <v>21.09</v>
      </c>
      <c r="G153" s="23">
        <f>IF(AND(F153&lt;&gt;0,F153&lt;&gt;""),F153*(1+$G$2),"")</f>
        <v>27.417000000000002</v>
      </c>
      <c r="H153" s="23">
        <f>ROUND((E153*G153),2)</f>
        <v>639.91</v>
      </c>
    </row>
    <row r="154" spans="1:9" ht="30" x14ac:dyDescent="0.25">
      <c r="A154" s="13" t="s">
        <v>771</v>
      </c>
      <c r="B154" s="13" t="s">
        <v>772</v>
      </c>
      <c r="C154" s="25" t="s">
        <v>773</v>
      </c>
      <c r="D154" s="13" t="s">
        <v>59</v>
      </c>
      <c r="E154" s="23">
        <v>1</v>
      </c>
      <c r="F154" s="14">
        <v>17.62</v>
      </c>
      <c r="G154" s="23">
        <f>IF(AND(F154&lt;&gt;0,F154&lt;&gt;""),F154*(1+$G$2),"")</f>
        <v>22.906000000000002</v>
      </c>
      <c r="H154" s="23">
        <f>ROUND((E154*G154),2)</f>
        <v>22.91</v>
      </c>
    </row>
    <row r="155" spans="1:9" x14ac:dyDescent="0.25">
      <c r="A155" s="13" t="s">
        <v>517</v>
      </c>
      <c r="C155" s="25" t="s">
        <v>518</v>
      </c>
      <c r="F155" s="14" t="s">
        <v>11</v>
      </c>
      <c r="G155" s="23" t="s">
        <v>11</v>
      </c>
    </row>
    <row r="156" spans="1:9" ht="30" x14ac:dyDescent="0.25">
      <c r="A156" s="13" t="s">
        <v>519</v>
      </c>
      <c r="B156" s="13" t="s">
        <v>520</v>
      </c>
      <c r="C156" s="25" t="s">
        <v>521</v>
      </c>
      <c r="D156" s="13" t="s">
        <v>17</v>
      </c>
      <c r="E156" s="23">
        <v>23.34</v>
      </c>
      <c r="F156" s="14">
        <v>38.82</v>
      </c>
      <c r="G156" s="23">
        <f>IF(AND(F156&lt;&gt;0,F156&lt;&gt;""),F156*(1+$G$2),"")</f>
        <v>50.466000000000001</v>
      </c>
      <c r="H156" s="23">
        <f>ROUND((E156*G156),2)</f>
        <v>1177.8800000000001</v>
      </c>
    </row>
    <row r="157" spans="1:9" x14ac:dyDescent="0.25">
      <c r="A157" s="13" t="s">
        <v>528</v>
      </c>
      <c r="C157" s="25" t="s">
        <v>529</v>
      </c>
      <c r="F157" s="14" t="s">
        <v>11</v>
      </c>
      <c r="G157" s="23" t="s">
        <v>11</v>
      </c>
    </row>
    <row r="158" spans="1:9" ht="30" x14ac:dyDescent="0.25">
      <c r="A158" s="13" t="s">
        <v>533</v>
      </c>
      <c r="B158" s="13" t="s">
        <v>534</v>
      </c>
      <c r="C158" s="25" t="s">
        <v>535</v>
      </c>
      <c r="D158" s="13" t="s">
        <v>26</v>
      </c>
      <c r="E158" s="23">
        <v>14.32</v>
      </c>
      <c r="F158" s="14">
        <v>4.54</v>
      </c>
      <c r="G158" s="23">
        <f>IF(AND(F158&lt;&gt;0,F158&lt;&gt;""),F158*(1+$G$2),"")</f>
        <v>5.9020000000000001</v>
      </c>
      <c r="H158" s="23">
        <f>ROUND((E158*G158),2)</f>
        <v>84.52</v>
      </c>
    </row>
    <row r="159" spans="1:9" x14ac:dyDescent="0.25">
      <c r="A159" s="13" t="s">
        <v>536</v>
      </c>
      <c r="C159" s="25" t="s">
        <v>537</v>
      </c>
      <c r="F159" s="14" t="s">
        <v>11</v>
      </c>
      <c r="G159" s="23" t="s">
        <v>11</v>
      </c>
    </row>
    <row r="160" spans="1:9" x14ac:dyDescent="0.25">
      <c r="A160" s="13" t="s">
        <v>538</v>
      </c>
      <c r="B160" s="13" t="s">
        <v>539</v>
      </c>
      <c r="C160" s="25" t="s">
        <v>540</v>
      </c>
      <c r="D160" s="13" t="s">
        <v>17</v>
      </c>
      <c r="E160" s="23">
        <v>0.15</v>
      </c>
      <c r="F160" s="14">
        <v>90.33</v>
      </c>
      <c r="G160" s="23">
        <f>IF(AND(F160&lt;&gt;0,F160&lt;&gt;""),F160*(1+$G$2),"")</f>
        <v>117.429</v>
      </c>
      <c r="H160" s="23">
        <f>ROUND((E160*G160),2)</f>
        <v>17.61</v>
      </c>
    </row>
    <row r="162" spans="1:9" x14ac:dyDescent="0.25">
      <c r="A162" s="8"/>
      <c r="B162" s="8"/>
      <c r="C162" s="24" t="s">
        <v>541</v>
      </c>
      <c r="D162" s="8"/>
      <c r="E162" s="26"/>
      <c r="F162" s="12"/>
      <c r="G162" s="26"/>
      <c r="H162" s="26"/>
      <c r="I162" s="26">
        <f>SUM(H152:H160)</f>
        <v>1942.83</v>
      </c>
    </row>
    <row r="163" spans="1:9" x14ac:dyDescent="0.25">
      <c r="A163" s="8"/>
      <c r="B163" s="8"/>
      <c r="C163" s="24"/>
      <c r="D163" s="8"/>
      <c r="E163" s="26"/>
      <c r="F163" s="12"/>
      <c r="G163" s="26"/>
      <c r="H163" s="26"/>
      <c r="I163" s="26"/>
    </row>
    <row r="164" spans="1:9" x14ac:dyDescent="0.25">
      <c r="A164" s="8" t="s">
        <v>542</v>
      </c>
      <c r="B164" s="8"/>
      <c r="C164" s="24" t="s">
        <v>543</v>
      </c>
      <c r="D164" s="8"/>
      <c r="E164" s="26"/>
      <c r="F164" s="12" t="s">
        <v>11</v>
      </c>
      <c r="G164" s="26" t="s">
        <v>11</v>
      </c>
      <c r="H164" s="26"/>
      <c r="I164" s="26"/>
    </row>
    <row r="165" spans="1:9" x14ac:dyDescent="0.25">
      <c r="A165" s="13" t="s">
        <v>544</v>
      </c>
      <c r="C165" s="25" t="s">
        <v>774</v>
      </c>
      <c r="F165" s="14" t="s">
        <v>11</v>
      </c>
      <c r="G165" s="23" t="s">
        <v>11</v>
      </c>
    </row>
    <row r="166" spans="1:9" x14ac:dyDescent="0.25">
      <c r="A166" s="13" t="s">
        <v>775</v>
      </c>
      <c r="B166" s="13" t="s">
        <v>558</v>
      </c>
      <c r="C166" s="25" t="s">
        <v>551</v>
      </c>
      <c r="D166" s="13" t="s">
        <v>17</v>
      </c>
      <c r="E166" s="23">
        <v>11.95</v>
      </c>
      <c r="F166" s="14">
        <v>11.84</v>
      </c>
      <c r="G166" s="23">
        <f>IF(AND(F166&lt;&gt;0,F166&lt;&gt;""),F166*(1+$G$2),"")</f>
        <v>15.391999999999999</v>
      </c>
      <c r="H166" s="23">
        <f>ROUND((E166*G166),2)</f>
        <v>183.93</v>
      </c>
    </row>
    <row r="167" spans="1:9" x14ac:dyDescent="0.25">
      <c r="A167" s="13" t="s">
        <v>552</v>
      </c>
      <c r="C167" s="25" t="s">
        <v>553</v>
      </c>
      <c r="F167" s="14" t="s">
        <v>11</v>
      </c>
      <c r="G167" s="23" t="s">
        <v>11</v>
      </c>
    </row>
    <row r="168" spans="1:9" x14ac:dyDescent="0.25">
      <c r="A168" s="13" t="s">
        <v>557</v>
      </c>
      <c r="B168" s="13" t="s">
        <v>558</v>
      </c>
      <c r="C168" s="25" t="s">
        <v>551</v>
      </c>
      <c r="D168" s="13" t="s">
        <v>17</v>
      </c>
      <c r="E168" s="23">
        <v>29.1</v>
      </c>
      <c r="F168" s="14">
        <v>11.84</v>
      </c>
      <c r="G168" s="23">
        <f>IF(AND(F168&lt;&gt;0,F168&lt;&gt;""),F168*(1+$G$2),"")</f>
        <v>15.391999999999999</v>
      </c>
      <c r="H168" s="23">
        <f>ROUND((E168*G168),2)</f>
        <v>447.91</v>
      </c>
    </row>
    <row r="170" spans="1:9" x14ac:dyDescent="0.25">
      <c r="A170" s="8"/>
      <c r="B170" s="8"/>
      <c r="C170" s="24" t="s">
        <v>564</v>
      </c>
      <c r="D170" s="8"/>
      <c r="E170" s="26"/>
      <c r="F170" s="12"/>
      <c r="G170" s="26"/>
      <c r="H170" s="26"/>
      <c r="I170" s="26">
        <f>SUM(H165:H168)</f>
        <v>631.84</v>
      </c>
    </row>
    <row r="171" spans="1:9" x14ac:dyDescent="0.25">
      <c r="A171" s="8"/>
      <c r="B171" s="8"/>
      <c r="C171" s="24"/>
      <c r="D171" s="8"/>
      <c r="E171" s="26"/>
      <c r="F171" s="12"/>
      <c r="G171" s="26"/>
      <c r="H171" s="26"/>
      <c r="I171" s="26"/>
    </row>
    <row r="172" spans="1:9" x14ac:dyDescent="0.25">
      <c r="A172" s="8" t="s">
        <v>565</v>
      </c>
      <c r="B172" s="8"/>
      <c r="C172" s="24" t="s">
        <v>566</v>
      </c>
      <c r="D172" s="8"/>
      <c r="E172" s="26"/>
      <c r="F172" s="12" t="s">
        <v>11</v>
      </c>
      <c r="G172" s="26" t="s">
        <v>11</v>
      </c>
      <c r="H172" s="26"/>
      <c r="I172" s="26"/>
    </row>
    <row r="173" spans="1:9" x14ac:dyDescent="0.25">
      <c r="A173" s="13" t="s">
        <v>567</v>
      </c>
      <c r="C173" s="25" t="s">
        <v>568</v>
      </c>
      <c r="F173" s="14" t="s">
        <v>11</v>
      </c>
      <c r="G173" s="23" t="s">
        <v>11</v>
      </c>
    </row>
    <row r="174" spans="1:9" x14ac:dyDescent="0.25">
      <c r="A174" s="13" t="s">
        <v>569</v>
      </c>
      <c r="B174" s="13" t="s">
        <v>570</v>
      </c>
      <c r="C174" s="25" t="s">
        <v>571</v>
      </c>
      <c r="D174" s="13" t="s">
        <v>17</v>
      </c>
      <c r="E174" s="23">
        <v>13.44</v>
      </c>
      <c r="F174" s="14">
        <v>2.5</v>
      </c>
      <c r="G174" s="23">
        <f>IF(AND(F174&lt;&gt;0,F174&lt;&gt;""),F174*(1+$G$2),"")</f>
        <v>3.25</v>
      </c>
      <c r="H174" s="23">
        <f>ROUND((E174*G174),2)</f>
        <v>43.68</v>
      </c>
    </row>
    <row r="175" spans="1:9" x14ac:dyDescent="0.25">
      <c r="A175" s="13" t="s">
        <v>572</v>
      </c>
      <c r="C175" s="25" t="s">
        <v>573</v>
      </c>
      <c r="F175" s="14" t="s">
        <v>11</v>
      </c>
      <c r="G175" s="23" t="s">
        <v>11</v>
      </c>
    </row>
    <row r="176" spans="1:9" x14ac:dyDescent="0.25">
      <c r="A176" s="13" t="s">
        <v>574</v>
      </c>
      <c r="B176" s="13" t="s">
        <v>575</v>
      </c>
      <c r="C176" s="25" t="s">
        <v>576</v>
      </c>
      <c r="D176" s="13" t="s">
        <v>59</v>
      </c>
      <c r="E176" s="23">
        <v>1</v>
      </c>
      <c r="F176" s="14">
        <v>35.5</v>
      </c>
      <c r="G176" s="23">
        <f>IF(AND(F176&lt;&gt;0,F176&lt;&gt;""),F176*(1+$G$2),"")</f>
        <v>46.15</v>
      </c>
      <c r="H176" s="23">
        <f>ROUND((E176*G176),2)</f>
        <v>46.15</v>
      </c>
    </row>
    <row r="177" spans="1:10" x14ac:dyDescent="0.25">
      <c r="A177" s="13" t="s">
        <v>580</v>
      </c>
      <c r="C177" s="25" t="s">
        <v>581</v>
      </c>
      <c r="F177" s="14" t="s">
        <v>11</v>
      </c>
      <c r="G177" s="23" t="s">
        <v>11</v>
      </c>
    </row>
    <row r="178" spans="1:10" x14ac:dyDescent="0.25">
      <c r="A178" s="13" t="s">
        <v>582</v>
      </c>
      <c r="B178" s="13" t="s">
        <v>583</v>
      </c>
      <c r="C178" s="25" t="s">
        <v>584</v>
      </c>
      <c r="D178" s="13" t="s">
        <v>17</v>
      </c>
      <c r="E178" s="23">
        <v>25</v>
      </c>
      <c r="F178" s="14">
        <v>7.55</v>
      </c>
      <c r="G178" s="23">
        <f>IF(AND(F178&lt;&gt;0,F178&lt;&gt;""),F178*(1+$G$2),"")</f>
        <v>9.8149999999999995</v>
      </c>
      <c r="H178" s="23">
        <f>ROUND((E178*G178),2)</f>
        <v>245.38</v>
      </c>
    </row>
    <row r="180" spans="1:10" x14ac:dyDescent="0.25">
      <c r="A180" s="8"/>
      <c r="B180" s="8"/>
      <c r="C180" s="24" t="s">
        <v>593</v>
      </c>
      <c r="D180" s="8"/>
      <c r="E180" s="26"/>
      <c r="F180" s="12"/>
      <c r="G180" s="26"/>
      <c r="H180" s="26"/>
      <c r="I180" s="26">
        <f>SUM(H173:H178)</f>
        <v>335.21</v>
      </c>
    </row>
    <row r="181" spans="1:10" x14ac:dyDescent="0.25">
      <c r="A181" s="8"/>
      <c r="B181" s="8"/>
      <c r="C181" s="24"/>
      <c r="D181" s="8"/>
      <c r="E181" s="26"/>
      <c r="F181" s="12"/>
      <c r="G181" s="26"/>
      <c r="H181" s="26"/>
      <c r="I181" s="26"/>
    </row>
    <row r="182" spans="1:10" x14ac:dyDescent="0.25">
      <c r="A182" s="8" t="s">
        <v>776</v>
      </c>
      <c r="B182" s="8"/>
      <c r="C182" s="24" t="s">
        <v>777</v>
      </c>
      <c r="D182" s="8"/>
      <c r="E182" s="26"/>
      <c r="F182" s="12" t="s">
        <v>11</v>
      </c>
      <c r="G182" s="26" t="s">
        <v>11</v>
      </c>
      <c r="H182" s="26"/>
      <c r="I182" s="26"/>
    </row>
    <row r="183" spans="1:10" x14ac:dyDescent="0.25">
      <c r="A183" s="13" t="s">
        <v>778</v>
      </c>
      <c r="C183" s="25" t="s">
        <v>779</v>
      </c>
      <c r="F183" s="14" t="s">
        <v>11</v>
      </c>
      <c r="G183" s="23" t="s">
        <v>11</v>
      </c>
    </row>
    <row r="184" spans="1:10" x14ac:dyDescent="0.25">
      <c r="A184" s="13" t="s">
        <v>780</v>
      </c>
      <c r="B184" s="13" t="s">
        <v>781</v>
      </c>
      <c r="C184" s="25" t="s">
        <v>782</v>
      </c>
      <c r="D184" s="13" t="s">
        <v>59</v>
      </c>
      <c r="E184" s="23">
        <v>1</v>
      </c>
      <c r="F184" s="14">
        <v>807.9</v>
      </c>
      <c r="G184" s="23">
        <f>IF(AND(F184&lt;&gt;0,F184&lt;&gt;""),F184*(1+$G$2),"")</f>
        <v>1050.27</v>
      </c>
      <c r="H184" s="23">
        <f>ROUND((E184*G184),2)</f>
        <v>1050.27</v>
      </c>
    </row>
    <row r="186" spans="1:10" x14ac:dyDescent="0.25">
      <c r="A186" s="8"/>
      <c r="B186" s="8"/>
      <c r="C186" s="24" t="s">
        <v>783</v>
      </c>
      <c r="D186" s="8"/>
      <c r="E186" s="26"/>
      <c r="F186" s="12"/>
      <c r="G186" s="26"/>
      <c r="H186" s="26"/>
      <c r="I186" s="26">
        <f>SUM(H183:H184)</f>
        <v>1050.27</v>
      </c>
      <c r="J186" s="9"/>
    </row>
    <row r="187" spans="1:10" x14ac:dyDescent="0.25">
      <c r="A187" s="8"/>
      <c r="B187" s="8"/>
      <c r="C187" s="24"/>
      <c r="D187" s="8"/>
      <c r="E187" s="26"/>
      <c r="F187" s="12"/>
      <c r="G187" s="26"/>
      <c r="H187" s="26"/>
      <c r="I187" s="26"/>
      <c r="J187" s="9"/>
    </row>
    <row r="188" spans="1:10" x14ac:dyDescent="0.25">
      <c r="A188" s="8"/>
      <c r="B188" s="8"/>
      <c r="C188" s="24"/>
      <c r="D188" s="8"/>
      <c r="E188" s="26"/>
      <c r="F188" s="12"/>
      <c r="G188" s="26"/>
      <c r="H188" s="26"/>
      <c r="I188" s="26"/>
      <c r="J188" s="9"/>
    </row>
    <row r="189" spans="1:10" x14ac:dyDescent="0.25">
      <c r="A189" s="8"/>
      <c r="B189" s="8"/>
      <c r="C189" s="24" t="s">
        <v>594</v>
      </c>
      <c r="D189" s="8"/>
      <c r="E189" s="26"/>
      <c r="F189" s="12"/>
      <c r="G189" s="26"/>
      <c r="H189" s="26"/>
      <c r="I189" s="26">
        <f>SUM(I6:I188)</f>
        <v>27249.840000000004</v>
      </c>
      <c r="J189" s="9"/>
    </row>
    <row r="190" spans="1:10" x14ac:dyDescent="0.25">
      <c r="C190" s="10" t="str">
        <f>CONCATENATE("Total da Planilha (x ",M3, " Centros de Convivência)")</f>
        <v>Total da Planilha (x 1 Centros de Convivência)</v>
      </c>
      <c r="D190" s="8"/>
      <c r="E190" s="26"/>
      <c r="F190" s="12"/>
      <c r="G190" s="26"/>
      <c r="H190" s="26"/>
      <c r="I190" s="16">
        <f>+I189*M3</f>
        <v>27249.840000000004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3" fitToHeight="0" orientation="portrait" r:id="rId1"/>
  <headerFooter>
    <oddHeader>&amp;L&amp;G&amp;C&amp;"-,Negrito"&amp;16Planilha de Licitação&amp;R24/09/2018</oddHeader>
    <oddFooter>Página &amp;P de &amp;N</oddFooter>
  </headerFooter>
  <rowBreaks count="2" manualBreakCount="2">
    <brk id="63" max="9" man="1"/>
    <brk id="128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115"/>
  <sheetViews>
    <sheetView topLeftCell="A19" workbookViewId="0">
      <selection activeCell="H2" sqref="H2"/>
    </sheetView>
  </sheetViews>
  <sheetFormatPr defaultRowHeight="15" x14ac:dyDescent="0.25"/>
  <cols>
    <col min="1" max="1" width="10.7109375" style="13" customWidth="1"/>
    <col min="2" max="2" width="7.28515625" hidden="1" customWidth="1"/>
    <col min="3" max="3" width="85.140625" style="25" customWidth="1"/>
    <col min="4" max="4" width="5" style="13" customWidth="1"/>
    <col min="5" max="5" width="7.85546875" style="23" customWidth="1"/>
    <col min="6" max="6" width="9.140625" style="14" hidden="1" customWidth="1"/>
    <col min="7" max="7" width="9.140625" style="23" customWidth="1"/>
    <col min="8" max="8" width="13" style="23" customWidth="1"/>
    <col min="9" max="9" width="11.28515625" style="7" customWidth="1"/>
    <col min="10" max="10" width="2.7109375" customWidth="1"/>
    <col min="19" max="19" width="0" hidden="1" customWidth="1"/>
  </cols>
  <sheetData>
    <row r="1" spans="1:19" ht="15.75" x14ac:dyDescent="0.25">
      <c r="A1" s="1" t="s">
        <v>2029</v>
      </c>
      <c r="B1" s="2"/>
      <c r="C1" s="22"/>
      <c r="G1" s="47" t="s">
        <v>2027</v>
      </c>
      <c r="H1" s="47" t="s">
        <v>2028</v>
      </c>
      <c r="S1">
        <f>[1]Bloco!M1</f>
        <v>64</v>
      </c>
    </row>
    <row r="2" spans="1:19" ht="15.75" x14ac:dyDescent="0.25">
      <c r="A2" s="1" t="s">
        <v>784</v>
      </c>
      <c r="B2" s="2"/>
      <c r="C2" s="22"/>
      <c r="G2" s="49">
        <f>+Bloco!G2</f>
        <v>0.30000000000000004</v>
      </c>
      <c r="H2" s="49">
        <f>+Bloco!H2</f>
        <v>0</v>
      </c>
      <c r="S2">
        <f>[1]Bloco!M2</f>
        <v>4</v>
      </c>
    </row>
    <row r="3" spans="1:19" x14ac:dyDescent="0.25">
      <c r="S3">
        <v>1</v>
      </c>
    </row>
    <row r="4" spans="1:19" x14ac:dyDescent="0.25">
      <c r="A4" s="8" t="s">
        <v>1</v>
      </c>
      <c r="B4" s="9" t="s">
        <v>2</v>
      </c>
      <c r="C4" s="24" t="s">
        <v>3</v>
      </c>
      <c r="D4" s="8" t="s">
        <v>4</v>
      </c>
      <c r="E4" s="26" t="s">
        <v>5</v>
      </c>
      <c r="F4" s="12" t="s">
        <v>6</v>
      </c>
      <c r="G4" s="26" t="s">
        <v>7</v>
      </c>
      <c r="H4" s="26" t="s">
        <v>8</v>
      </c>
    </row>
    <row r="5" spans="1:19" x14ac:dyDescent="0.25">
      <c r="A5" s="8"/>
      <c r="B5" s="9"/>
      <c r="C5" s="24"/>
      <c r="D5" s="8"/>
      <c r="E5" s="26"/>
      <c r="F5" s="12"/>
      <c r="G5" s="26"/>
      <c r="H5" s="26"/>
    </row>
    <row r="6" spans="1:19" x14ac:dyDescent="0.25">
      <c r="A6" s="8" t="s">
        <v>74</v>
      </c>
      <c r="B6" s="9"/>
      <c r="C6" s="24" t="s">
        <v>75</v>
      </c>
      <c r="D6" s="8"/>
      <c r="E6" s="26"/>
      <c r="F6" s="12" t="s">
        <v>11</v>
      </c>
      <c r="G6" s="26" t="s">
        <v>11</v>
      </c>
      <c r="H6" s="26"/>
    </row>
    <row r="7" spans="1:19" x14ac:dyDescent="0.25">
      <c r="A7" s="13" t="s">
        <v>785</v>
      </c>
      <c r="C7" s="25" t="s">
        <v>786</v>
      </c>
      <c r="F7" s="14" t="s">
        <v>11</v>
      </c>
      <c r="G7" s="23" t="s">
        <v>11</v>
      </c>
    </row>
    <row r="8" spans="1:19" x14ac:dyDescent="0.25">
      <c r="A8" s="13" t="s">
        <v>787</v>
      </c>
      <c r="B8" t="s">
        <v>788</v>
      </c>
      <c r="C8" s="25" t="s">
        <v>789</v>
      </c>
      <c r="D8" s="13" t="s">
        <v>17</v>
      </c>
      <c r="E8" s="23">
        <v>148.49</v>
      </c>
      <c r="F8" s="14">
        <v>47.65</v>
      </c>
      <c r="G8" s="23">
        <f>IF(AND(F8&lt;&gt;0,F8&lt;&gt;""),F8*(1+$G$2),"")</f>
        <v>61.945</v>
      </c>
      <c r="H8" s="23">
        <f>ROUND((E8*G8),2)</f>
        <v>9198.2099999999991</v>
      </c>
    </row>
    <row r="10" spans="1:19" x14ac:dyDescent="0.25">
      <c r="A10" s="8"/>
      <c r="B10" s="9"/>
      <c r="C10" s="24" t="s">
        <v>97</v>
      </c>
      <c r="D10" s="8"/>
      <c r="E10" s="26"/>
      <c r="F10" s="12"/>
      <c r="G10" s="26"/>
      <c r="H10" s="26"/>
      <c r="I10" s="16">
        <f>SUM(H7:H8)</f>
        <v>9198.2099999999991</v>
      </c>
    </row>
    <row r="11" spans="1:19" x14ac:dyDescent="0.25">
      <c r="A11" s="8"/>
      <c r="B11" s="9"/>
      <c r="C11" s="24"/>
      <c r="D11" s="8"/>
      <c r="E11" s="26"/>
      <c r="F11" s="12"/>
      <c r="G11" s="26"/>
      <c r="H11" s="26"/>
      <c r="I11" s="16"/>
    </row>
    <row r="12" spans="1:19" x14ac:dyDescent="0.25">
      <c r="A12" s="8" t="s">
        <v>98</v>
      </c>
      <c r="B12" s="9"/>
      <c r="C12" s="24" t="s">
        <v>790</v>
      </c>
      <c r="D12" s="8"/>
      <c r="E12" s="26"/>
      <c r="F12" s="12" t="s">
        <v>11</v>
      </c>
      <c r="G12" s="26" t="s">
        <v>11</v>
      </c>
      <c r="H12" s="26"/>
      <c r="I12" s="16"/>
    </row>
    <row r="13" spans="1:19" x14ac:dyDescent="0.25">
      <c r="A13" s="13" t="s">
        <v>791</v>
      </c>
      <c r="C13" s="25" t="s">
        <v>792</v>
      </c>
      <c r="F13" s="14" t="s">
        <v>11</v>
      </c>
      <c r="G13" s="23" t="s">
        <v>11</v>
      </c>
    </row>
    <row r="14" spans="1:19" x14ac:dyDescent="0.25">
      <c r="A14" s="13" t="s">
        <v>793</v>
      </c>
      <c r="B14" t="s">
        <v>794</v>
      </c>
      <c r="C14" s="25" t="s">
        <v>795</v>
      </c>
      <c r="D14" s="13" t="s">
        <v>17</v>
      </c>
      <c r="E14" s="23">
        <v>116.82</v>
      </c>
      <c r="F14" s="14">
        <v>31.35</v>
      </c>
      <c r="G14" s="23">
        <f>IF(AND(F14&lt;&gt;0,F14&lt;&gt;""),F14*(1+$G$2),"")</f>
        <v>40.755000000000003</v>
      </c>
      <c r="H14" s="23">
        <f>ROUND((E14*G14),2)</f>
        <v>4761</v>
      </c>
    </row>
    <row r="15" spans="1:19" x14ac:dyDescent="0.25">
      <c r="A15" s="13" t="s">
        <v>105</v>
      </c>
      <c r="C15" s="25" t="s">
        <v>796</v>
      </c>
      <c r="F15" s="14" t="s">
        <v>11</v>
      </c>
      <c r="G15" s="23" t="s">
        <v>11</v>
      </c>
    </row>
    <row r="16" spans="1:19" x14ac:dyDescent="0.25">
      <c r="A16" s="13" t="s">
        <v>797</v>
      </c>
      <c r="B16" t="s">
        <v>798</v>
      </c>
      <c r="C16" s="25" t="s">
        <v>799</v>
      </c>
      <c r="D16" s="13" t="s">
        <v>59</v>
      </c>
      <c r="E16" s="23">
        <v>56</v>
      </c>
      <c r="F16" s="14">
        <v>25.73</v>
      </c>
      <c r="G16" s="23">
        <f>IF(AND(F16&lt;&gt;0,F16&lt;&gt;""),F16*(1+$G$2),"")</f>
        <v>33.449000000000005</v>
      </c>
      <c r="H16" s="23">
        <f>ROUND((E16*G16),2)</f>
        <v>1873.14</v>
      </c>
    </row>
    <row r="18" spans="1:9" x14ac:dyDescent="0.25">
      <c r="A18" s="8"/>
      <c r="B18" s="9"/>
      <c r="C18" s="24" t="s">
        <v>120</v>
      </c>
      <c r="D18" s="8"/>
      <c r="E18" s="26"/>
      <c r="F18" s="12"/>
      <c r="G18" s="26"/>
      <c r="H18" s="26"/>
      <c r="I18" s="16">
        <f>SUM(H13:H16)</f>
        <v>6634.14</v>
      </c>
    </row>
    <row r="19" spans="1:9" x14ac:dyDescent="0.25">
      <c r="A19" s="8"/>
      <c r="B19" s="9"/>
      <c r="C19" s="24"/>
      <c r="D19" s="8"/>
      <c r="E19" s="26"/>
      <c r="F19" s="12"/>
      <c r="G19" s="26"/>
      <c r="H19" s="26"/>
      <c r="I19" s="16"/>
    </row>
    <row r="20" spans="1:9" x14ac:dyDescent="0.25">
      <c r="A20" s="8" t="s">
        <v>134</v>
      </c>
      <c r="B20" s="9"/>
      <c r="C20" s="24" t="s">
        <v>800</v>
      </c>
      <c r="D20" s="8"/>
      <c r="E20" s="26"/>
      <c r="F20" s="12" t="s">
        <v>11</v>
      </c>
      <c r="G20" s="26" t="s">
        <v>11</v>
      </c>
      <c r="H20" s="26"/>
      <c r="I20" s="16"/>
    </row>
    <row r="21" spans="1:9" x14ac:dyDescent="0.25">
      <c r="A21" s="13" t="s">
        <v>136</v>
      </c>
      <c r="C21" s="25" t="s">
        <v>137</v>
      </c>
      <c r="F21" s="14" t="s">
        <v>11</v>
      </c>
      <c r="G21" s="23" t="s">
        <v>11</v>
      </c>
    </row>
    <row r="22" spans="1:9" x14ac:dyDescent="0.25">
      <c r="A22" s="13" t="s">
        <v>801</v>
      </c>
      <c r="B22" t="s">
        <v>802</v>
      </c>
      <c r="C22" s="25" t="s">
        <v>803</v>
      </c>
      <c r="D22" s="13" t="s">
        <v>59</v>
      </c>
      <c r="E22" s="23">
        <v>1</v>
      </c>
      <c r="F22" s="14">
        <v>27.73</v>
      </c>
      <c r="G22" s="23">
        <f>IF(AND(F22&lt;&gt;0,F22&lt;&gt;""),F22*(1+$G$2),"")</f>
        <v>36.048999999999999</v>
      </c>
      <c r="H22" s="23">
        <f>ROUND((E22*G22),2)</f>
        <v>36.049999999999997</v>
      </c>
    </row>
    <row r="23" spans="1:9" ht="30" x14ac:dyDescent="0.25">
      <c r="A23" s="13" t="s">
        <v>804</v>
      </c>
      <c r="B23" t="s">
        <v>805</v>
      </c>
      <c r="C23" s="25" t="s">
        <v>806</v>
      </c>
      <c r="D23" s="13" t="s">
        <v>59</v>
      </c>
      <c r="E23" s="23">
        <v>1</v>
      </c>
      <c r="F23" s="14">
        <v>867.68</v>
      </c>
      <c r="G23" s="23">
        <f>IF(AND(F23&lt;&gt;0,F23&lt;&gt;""),F23*(1+$G$2),"")</f>
        <v>1127.9839999999999</v>
      </c>
      <c r="H23" s="23">
        <f>ROUND((E23*G23),2)</f>
        <v>1127.98</v>
      </c>
    </row>
    <row r="24" spans="1:9" x14ac:dyDescent="0.25">
      <c r="A24" s="13" t="s">
        <v>147</v>
      </c>
      <c r="C24" s="25" t="s">
        <v>148</v>
      </c>
      <c r="F24" s="14" t="s">
        <v>11</v>
      </c>
      <c r="G24" s="23" t="s">
        <v>11</v>
      </c>
    </row>
    <row r="25" spans="1:9" x14ac:dyDescent="0.25">
      <c r="A25" s="13" t="s">
        <v>807</v>
      </c>
      <c r="B25" t="s">
        <v>808</v>
      </c>
      <c r="C25" s="25" t="s">
        <v>809</v>
      </c>
      <c r="D25" s="13" t="s">
        <v>59</v>
      </c>
      <c r="E25" s="23">
        <v>1</v>
      </c>
      <c r="F25" s="14">
        <v>34.78</v>
      </c>
      <c r="G25" s="23">
        <f>IF(AND(F25&lt;&gt;0,F25&lt;&gt;""),F25*(1+$G$2),"")</f>
        <v>45.214000000000006</v>
      </c>
      <c r="H25" s="23">
        <f>ROUND((E25*G25),2)</f>
        <v>45.21</v>
      </c>
    </row>
    <row r="26" spans="1:9" x14ac:dyDescent="0.25">
      <c r="A26" s="13" t="s">
        <v>155</v>
      </c>
      <c r="C26" s="25" t="s">
        <v>156</v>
      </c>
      <c r="F26" s="14" t="s">
        <v>11</v>
      </c>
      <c r="G26" s="23" t="s">
        <v>11</v>
      </c>
    </row>
    <row r="27" spans="1:9" x14ac:dyDescent="0.25">
      <c r="A27" s="13" t="s">
        <v>157</v>
      </c>
      <c r="B27" t="s">
        <v>158</v>
      </c>
      <c r="C27" s="25" t="s">
        <v>810</v>
      </c>
      <c r="D27" s="13" t="s">
        <v>59</v>
      </c>
      <c r="E27" s="23">
        <v>2</v>
      </c>
      <c r="F27" s="14">
        <v>11.33</v>
      </c>
      <c r="G27" s="23">
        <f>IF(AND(F27&lt;&gt;0,F27&lt;&gt;""),F27*(1+$G$2),"")</f>
        <v>14.729000000000001</v>
      </c>
      <c r="H27" s="23">
        <f>ROUND((E27*G27),2)</f>
        <v>29.46</v>
      </c>
    </row>
    <row r="28" spans="1:9" x14ac:dyDescent="0.25">
      <c r="A28" s="13" t="s">
        <v>811</v>
      </c>
      <c r="B28" t="s">
        <v>812</v>
      </c>
      <c r="C28" s="25" t="s">
        <v>813</v>
      </c>
      <c r="D28" s="13" t="s">
        <v>59</v>
      </c>
      <c r="E28" s="23">
        <v>1</v>
      </c>
      <c r="F28" s="14">
        <v>57.8</v>
      </c>
      <c r="G28" s="23">
        <f>IF(AND(F28&lt;&gt;0,F28&lt;&gt;""),F28*(1+$G$2),"")</f>
        <v>75.14</v>
      </c>
      <c r="H28" s="23">
        <f>ROUND((E28*G28),2)</f>
        <v>75.14</v>
      </c>
    </row>
    <row r="29" spans="1:9" x14ac:dyDescent="0.25">
      <c r="A29" s="13" t="s">
        <v>814</v>
      </c>
      <c r="B29" t="s">
        <v>815</v>
      </c>
      <c r="C29" s="25" t="s">
        <v>816</v>
      </c>
      <c r="D29" s="13" t="s">
        <v>59</v>
      </c>
      <c r="E29" s="23">
        <v>5</v>
      </c>
      <c r="F29" s="14">
        <v>79.209999999999994</v>
      </c>
      <c r="G29" s="23">
        <f>IF(AND(F29&lt;&gt;0,F29&lt;&gt;""),F29*(1+$G$2),"")</f>
        <v>102.973</v>
      </c>
      <c r="H29" s="23">
        <f>ROUND((E29*G29),2)</f>
        <v>514.87</v>
      </c>
    </row>
    <row r="30" spans="1:9" x14ac:dyDescent="0.25">
      <c r="A30" s="13" t="s">
        <v>233</v>
      </c>
      <c r="C30" s="25" t="s">
        <v>817</v>
      </c>
      <c r="F30" s="14" t="s">
        <v>11</v>
      </c>
      <c r="G30" s="23" t="s">
        <v>11</v>
      </c>
    </row>
    <row r="31" spans="1:9" x14ac:dyDescent="0.25">
      <c r="A31" s="13" t="s">
        <v>818</v>
      </c>
      <c r="B31" t="s">
        <v>819</v>
      </c>
      <c r="C31" s="25" t="s">
        <v>820</v>
      </c>
      <c r="D31" s="13" t="s">
        <v>26</v>
      </c>
      <c r="E31" s="23">
        <v>60</v>
      </c>
      <c r="F31" s="14">
        <v>1.29</v>
      </c>
      <c r="G31" s="23">
        <f>IF(AND(F31&lt;&gt;0,F31&lt;&gt;""),F31*(1+$G$2),"")</f>
        <v>1.677</v>
      </c>
      <c r="H31" s="23">
        <f>ROUND((E31*G31),2)</f>
        <v>100.62</v>
      </c>
    </row>
    <row r="32" spans="1:9" x14ac:dyDescent="0.25">
      <c r="A32" s="13" t="s">
        <v>235</v>
      </c>
      <c r="B32" t="s">
        <v>236</v>
      </c>
      <c r="C32" s="25" t="s">
        <v>821</v>
      </c>
      <c r="D32" s="13" t="s">
        <v>26</v>
      </c>
      <c r="E32" s="23">
        <v>140</v>
      </c>
      <c r="F32" s="14">
        <v>2.1800000000000002</v>
      </c>
      <c r="G32" s="23">
        <f>IF(AND(F32&lt;&gt;0,F32&lt;&gt;""),F32*(1+$G$2),"")</f>
        <v>2.8340000000000005</v>
      </c>
      <c r="H32" s="23">
        <f>ROUND((E32*G32),2)</f>
        <v>396.76</v>
      </c>
    </row>
    <row r="33" spans="1:9" x14ac:dyDescent="0.25">
      <c r="A33" s="13" t="s">
        <v>822</v>
      </c>
      <c r="B33" t="s">
        <v>823</v>
      </c>
      <c r="C33" s="25" t="s">
        <v>824</v>
      </c>
      <c r="D33" s="13" t="s">
        <v>26</v>
      </c>
      <c r="E33" s="23">
        <v>80</v>
      </c>
      <c r="F33" s="14">
        <v>2.76</v>
      </c>
      <c r="G33" s="23">
        <f>IF(AND(F33&lt;&gt;0,F33&lt;&gt;""),F33*(1+$G$2),"")</f>
        <v>3.5879999999999996</v>
      </c>
      <c r="H33" s="23">
        <f>ROUND((E33*G33),2)</f>
        <v>287.04000000000002</v>
      </c>
    </row>
    <row r="34" spans="1:9" x14ac:dyDescent="0.25">
      <c r="A34" s="13" t="s">
        <v>825</v>
      </c>
      <c r="B34" t="s">
        <v>242</v>
      </c>
      <c r="C34" s="25" t="s">
        <v>826</v>
      </c>
      <c r="D34" s="13" t="s">
        <v>26</v>
      </c>
      <c r="E34" s="23">
        <v>10</v>
      </c>
      <c r="F34" s="14">
        <v>8.14</v>
      </c>
      <c r="G34" s="23">
        <f>IF(AND(F34&lt;&gt;0,F34&lt;&gt;""),F34*(1+$G$2),"")</f>
        <v>10.582000000000001</v>
      </c>
      <c r="H34" s="23">
        <f>ROUND((E34*G34),2)</f>
        <v>105.82</v>
      </c>
    </row>
    <row r="35" spans="1:9" x14ac:dyDescent="0.25">
      <c r="A35" s="13" t="s">
        <v>827</v>
      </c>
      <c r="B35" t="s">
        <v>828</v>
      </c>
      <c r="C35" s="25" t="s">
        <v>829</v>
      </c>
      <c r="D35" s="13" t="s">
        <v>26</v>
      </c>
      <c r="E35" s="23">
        <v>30</v>
      </c>
      <c r="F35" s="14">
        <v>12.62</v>
      </c>
      <c r="G35" s="23">
        <f>IF(AND(F35&lt;&gt;0,F35&lt;&gt;""),F35*(1+$G$2),"")</f>
        <v>16.405999999999999</v>
      </c>
      <c r="H35" s="23">
        <f>ROUND((E35*G35),2)</f>
        <v>492.18</v>
      </c>
    </row>
    <row r="36" spans="1:9" x14ac:dyDescent="0.25">
      <c r="A36" s="13" t="s">
        <v>253</v>
      </c>
      <c r="C36" s="25" t="s">
        <v>254</v>
      </c>
      <c r="F36" s="14" t="s">
        <v>11</v>
      </c>
      <c r="G36" s="23" t="s">
        <v>11</v>
      </c>
    </row>
    <row r="37" spans="1:9" x14ac:dyDescent="0.25">
      <c r="A37" s="13" t="s">
        <v>255</v>
      </c>
      <c r="B37" t="s">
        <v>262</v>
      </c>
      <c r="C37" s="25" t="s">
        <v>830</v>
      </c>
      <c r="D37" s="13" t="s">
        <v>59</v>
      </c>
      <c r="E37" s="23">
        <v>3</v>
      </c>
      <c r="F37" s="14">
        <v>18.07</v>
      </c>
      <c r="G37" s="23">
        <f>IF(AND(F37&lt;&gt;0,F37&lt;&gt;""),F37*(1+$G$2),"")</f>
        <v>23.491</v>
      </c>
      <c r="H37" s="23">
        <f>ROUND((E37*G37),2)</f>
        <v>70.47</v>
      </c>
    </row>
    <row r="38" spans="1:9" x14ac:dyDescent="0.25">
      <c r="A38" s="13" t="s">
        <v>720</v>
      </c>
      <c r="B38" t="s">
        <v>721</v>
      </c>
      <c r="C38" s="25" t="s">
        <v>831</v>
      </c>
      <c r="D38" s="13" t="s">
        <v>59</v>
      </c>
      <c r="E38" s="23">
        <v>7</v>
      </c>
      <c r="F38" s="14">
        <v>11.84</v>
      </c>
      <c r="G38" s="23">
        <f>IF(AND(F38&lt;&gt;0,F38&lt;&gt;""),F38*(1+$G$2),"")</f>
        <v>15.391999999999999</v>
      </c>
      <c r="H38" s="23">
        <f>ROUND((E38*G38),2)</f>
        <v>107.74</v>
      </c>
    </row>
    <row r="39" spans="1:9" x14ac:dyDescent="0.25">
      <c r="A39" s="13" t="s">
        <v>261</v>
      </c>
      <c r="B39" t="s">
        <v>262</v>
      </c>
      <c r="C39" s="25" t="s">
        <v>723</v>
      </c>
      <c r="D39" s="13" t="s">
        <v>59</v>
      </c>
      <c r="E39" s="23">
        <v>3</v>
      </c>
      <c r="F39" s="14">
        <v>11.83</v>
      </c>
      <c r="G39" s="23">
        <f>IF(AND(F39&lt;&gt;0,F39&lt;&gt;""),F39*(1+$G$2),"")</f>
        <v>15.379000000000001</v>
      </c>
      <c r="H39" s="23">
        <f>ROUND((E39*G39),2)</f>
        <v>46.14</v>
      </c>
    </row>
    <row r="40" spans="1:9" x14ac:dyDescent="0.25">
      <c r="A40" s="13" t="s">
        <v>285</v>
      </c>
      <c r="C40" s="25" t="s">
        <v>286</v>
      </c>
      <c r="F40" s="14" t="s">
        <v>11</v>
      </c>
      <c r="G40" s="23" t="s">
        <v>11</v>
      </c>
    </row>
    <row r="41" spans="1:9" x14ac:dyDescent="0.25">
      <c r="A41" s="13" t="s">
        <v>832</v>
      </c>
      <c r="B41" t="s">
        <v>833</v>
      </c>
      <c r="C41" s="25" t="s">
        <v>834</v>
      </c>
      <c r="D41" s="13" t="s">
        <v>59</v>
      </c>
      <c r="E41" s="23">
        <v>12</v>
      </c>
      <c r="F41" s="14">
        <v>6.48</v>
      </c>
      <c r="G41" s="23">
        <f>IF(AND(F41&lt;&gt;0,F41&lt;&gt;""),F41*(1+$G$2),"")</f>
        <v>8.4240000000000013</v>
      </c>
      <c r="H41" s="23">
        <f>ROUND((E41*G41),2)</f>
        <v>101.09</v>
      </c>
    </row>
    <row r="42" spans="1:9" ht="19.5" customHeight="1" x14ac:dyDescent="0.25">
      <c r="A42" s="13" t="s">
        <v>293</v>
      </c>
      <c r="B42" t="s">
        <v>294</v>
      </c>
      <c r="C42" s="25" t="s">
        <v>295</v>
      </c>
      <c r="D42" s="13" t="s">
        <v>59</v>
      </c>
      <c r="E42" s="23">
        <v>12</v>
      </c>
      <c r="F42" s="14">
        <v>15.42</v>
      </c>
      <c r="G42" s="23">
        <f>IF(AND(F42&lt;&gt;0,F42&lt;&gt;""),F42*(1+$G$2),"")</f>
        <v>20.045999999999999</v>
      </c>
      <c r="H42" s="23">
        <f>ROUND((E42*G42),2)</f>
        <v>240.55</v>
      </c>
    </row>
    <row r="44" spans="1:9" x14ac:dyDescent="0.25">
      <c r="A44" s="8"/>
      <c r="B44" s="9"/>
      <c r="C44" s="24" t="s">
        <v>328</v>
      </c>
      <c r="D44" s="8"/>
      <c r="E44" s="26"/>
      <c r="F44" s="12"/>
      <c r="G44" s="26"/>
      <c r="H44" s="26"/>
      <c r="I44" s="16">
        <f>SUM(H21:H42)</f>
        <v>3777.12</v>
      </c>
    </row>
    <row r="45" spans="1:9" x14ac:dyDescent="0.25">
      <c r="A45" s="8"/>
      <c r="B45" s="9"/>
      <c r="C45" s="24"/>
      <c r="D45" s="8"/>
      <c r="E45" s="26"/>
      <c r="F45" s="12"/>
      <c r="G45" s="26"/>
      <c r="H45" s="26"/>
      <c r="I45" s="16"/>
    </row>
    <row r="46" spans="1:9" x14ac:dyDescent="0.25">
      <c r="A46" s="8" t="s">
        <v>329</v>
      </c>
      <c r="B46" s="9"/>
      <c r="C46" s="24" t="s">
        <v>330</v>
      </c>
      <c r="D46" s="8"/>
      <c r="E46" s="26"/>
      <c r="F46" s="12" t="s">
        <v>11</v>
      </c>
      <c r="G46" s="26" t="s">
        <v>11</v>
      </c>
      <c r="H46" s="26"/>
      <c r="I46" s="16"/>
    </row>
    <row r="47" spans="1:9" x14ac:dyDescent="0.25">
      <c r="A47" s="13" t="s">
        <v>331</v>
      </c>
      <c r="C47" s="25" t="s">
        <v>332</v>
      </c>
      <c r="F47" s="14" t="s">
        <v>11</v>
      </c>
      <c r="G47" s="23" t="s">
        <v>11</v>
      </c>
    </row>
    <row r="48" spans="1:9" x14ac:dyDescent="0.25">
      <c r="A48" s="13" t="s">
        <v>727</v>
      </c>
      <c r="B48" t="s">
        <v>728</v>
      </c>
      <c r="C48" s="25" t="s">
        <v>729</v>
      </c>
      <c r="D48" s="13" t="s">
        <v>319</v>
      </c>
      <c r="E48" s="23">
        <v>1</v>
      </c>
      <c r="F48" s="14">
        <v>346.66</v>
      </c>
      <c r="G48" s="23">
        <f>IF(AND(F48&lt;&gt;0,F48&lt;&gt;""),F48*(1+$G$2),"")</f>
        <v>450.65800000000007</v>
      </c>
      <c r="H48" s="23">
        <f>ROUND((E48*G48),2)</f>
        <v>450.66</v>
      </c>
    </row>
    <row r="49" spans="1:8" x14ac:dyDescent="0.25">
      <c r="A49" s="13" t="s">
        <v>730</v>
      </c>
      <c r="C49" s="25" t="s">
        <v>731</v>
      </c>
      <c r="F49" s="14" t="s">
        <v>11</v>
      </c>
      <c r="G49" s="23" t="s">
        <v>11</v>
      </c>
    </row>
    <row r="50" spans="1:8" x14ac:dyDescent="0.25">
      <c r="A50" s="13" t="s">
        <v>835</v>
      </c>
      <c r="B50" t="s">
        <v>836</v>
      </c>
      <c r="C50" s="25" t="s">
        <v>837</v>
      </c>
      <c r="D50" s="13" t="s">
        <v>319</v>
      </c>
      <c r="E50" s="23">
        <v>1</v>
      </c>
      <c r="F50" s="14">
        <v>598.86</v>
      </c>
      <c r="G50" s="23">
        <f>IF(AND(F50&lt;&gt;0,F50&lt;&gt;""),F50*(1+$G$2),"")</f>
        <v>778.51800000000003</v>
      </c>
      <c r="H50" s="23">
        <f>ROUND((E50*G50),2)</f>
        <v>778.52</v>
      </c>
    </row>
    <row r="51" spans="1:8" x14ac:dyDescent="0.25">
      <c r="A51" s="13" t="s">
        <v>838</v>
      </c>
      <c r="B51" t="s">
        <v>839</v>
      </c>
      <c r="C51" s="25" t="s">
        <v>840</v>
      </c>
      <c r="D51" s="13" t="s">
        <v>319</v>
      </c>
      <c r="E51" s="23">
        <v>1</v>
      </c>
      <c r="F51" s="14">
        <v>259.2</v>
      </c>
      <c r="G51" s="23">
        <f>IF(AND(F51&lt;&gt;0,F51&lt;&gt;""),F51*(1+$G$2),"")</f>
        <v>336.96</v>
      </c>
      <c r="H51" s="23">
        <f>ROUND((E51*G51),2)</f>
        <v>336.96</v>
      </c>
    </row>
    <row r="52" spans="1:8" x14ac:dyDescent="0.25">
      <c r="A52" s="13" t="s">
        <v>336</v>
      </c>
      <c r="C52" s="25" t="s">
        <v>337</v>
      </c>
      <c r="F52" s="14" t="s">
        <v>11</v>
      </c>
      <c r="G52" s="23" t="s">
        <v>11</v>
      </c>
    </row>
    <row r="53" spans="1:8" x14ac:dyDescent="0.25">
      <c r="A53" s="13" t="s">
        <v>841</v>
      </c>
      <c r="B53" t="s">
        <v>842</v>
      </c>
      <c r="C53" s="25" t="s">
        <v>843</v>
      </c>
      <c r="D53" s="13" t="s">
        <v>319</v>
      </c>
      <c r="E53" s="23">
        <v>1</v>
      </c>
      <c r="F53" s="14">
        <v>771.62</v>
      </c>
      <c r="G53" s="23">
        <f>IF(AND(F53&lt;&gt;0,F53&lt;&gt;""),F53*(1+$G$2),"")</f>
        <v>1003.106</v>
      </c>
      <c r="H53" s="23">
        <f>ROUND((E53*G53),2)</f>
        <v>1003.11</v>
      </c>
    </row>
    <row r="54" spans="1:8" x14ac:dyDescent="0.25">
      <c r="A54" s="13" t="s">
        <v>341</v>
      </c>
      <c r="C54" s="25" t="s">
        <v>342</v>
      </c>
      <c r="F54" s="14" t="s">
        <v>11</v>
      </c>
      <c r="G54" s="23" t="s">
        <v>11</v>
      </c>
    </row>
    <row r="55" spans="1:8" x14ac:dyDescent="0.25">
      <c r="A55" s="13" t="s">
        <v>844</v>
      </c>
      <c r="B55" t="s">
        <v>845</v>
      </c>
      <c r="C55" s="25" t="s">
        <v>846</v>
      </c>
      <c r="D55" s="13" t="s">
        <v>319</v>
      </c>
      <c r="E55" s="23">
        <v>1</v>
      </c>
      <c r="F55" s="14">
        <v>796.79</v>
      </c>
      <c r="G55" s="23">
        <f>IF(AND(F55&lt;&gt;0,F55&lt;&gt;""),F55*(1+$G$2),"")</f>
        <v>1035.827</v>
      </c>
      <c r="H55" s="23">
        <f>ROUND((E55*G55),2)</f>
        <v>1035.83</v>
      </c>
    </row>
    <row r="56" spans="1:8" x14ac:dyDescent="0.25">
      <c r="A56" s="13" t="s">
        <v>351</v>
      </c>
      <c r="C56" s="25" t="s">
        <v>352</v>
      </c>
      <c r="F56" s="14" t="s">
        <v>11</v>
      </c>
      <c r="G56" s="23" t="s">
        <v>11</v>
      </c>
    </row>
    <row r="57" spans="1:8" ht="30" x14ac:dyDescent="0.25">
      <c r="A57" s="13" t="s">
        <v>847</v>
      </c>
      <c r="B57" t="s">
        <v>848</v>
      </c>
      <c r="C57" s="25" t="s">
        <v>849</v>
      </c>
      <c r="D57" s="13" t="s">
        <v>59</v>
      </c>
      <c r="E57" s="23">
        <v>1</v>
      </c>
      <c r="F57" s="14">
        <v>58.09</v>
      </c>
      <c r="G57" s="23">
        <f>IF(AND(F57&lt;&gt;0,F57&lt;&gt;""),F57*(1+$G$2),"")</f>
        <v>75.51700000000001</v>
      </c>
      <c r="H57" s="23">
        <f>ROUND((E57*G57),2)</f>
        <v>75.52</v>
      </c>
    </row>
    <row r="58" spans="1:8" ht="30" x14ac:dyDescent="0.25">
      <c r="A58" s="13" t="s">
        <v>850</v>
      </c>
      <c r="B58" t="s">
        <v>851</v>
      </c>
      <c r="C58" s="25" t="s">
        <v>852</v>
      </c>
      <c r="D58" s="13" t="s">
        <v>59</v>
      </c>
      <c r="E58" s="23">
        <v>1</v>
      </c>
      <c r="F58" s="14">
        <v>98.49</v>
      </c>
      <c r="G58" s="23">
        <f>IF(AND(F58&lt;&gt;0,F58&lt;&gt;""),F58*(1+$G$2),"")</f>
        <v>128.03700000000001</v>
      </c>
      <c r="H58" s="23">
        <f>ROUND((E58*G58),2)</f>
        <v>128.04</v>
      </c>
    </row>
    <row r="59" spans="1:8" x14ac:dyDescent="0.25">
      <c r="A59" s="13" t="s">
        <v>853</v>
      </c>
      <c r="B59" t="s">
        <v>854</v>
      </c>
      <c r="C59" s="25" t="s">
        <v>855</v>
      </c>
      <c r="D59" s="13" t="s">
        <v>59</v>
      </c>
      <c r="E59" s="23">
        <v>1</v>
      </c>
      <c r="F59" s="14">
        <v>797.74</v>
      </c>
      <c r="G59" s="23">
        <f>IF(AND(F59&lt;&gt;0,F59&lt;&gt;""),F59*(1+$G$2),"")</f>
        <v>1037.0620000000001</v>
      </c>
      <c r="H59" s="23">
        <f>ROUND((E59*G59),2)</f>
        <v>1037.06</v>
      </c>
    </row>
    <row r="60" spans="1:8" x14ac:dyDescent="0.25">
      <c r="A60" s="13" t="s">
        <v>354</v>
      </c>
      <c r="C60" s="25" t="s">
        <v>355</v>
      </c>
      <c r="F60" s="14" t="s">
        <v>11</v>
      </c>
      <c r="G60" s="23" t="s">
        <v>11</v>
      </c>
    </row>
    <row r="61" spans="1:8" x14ac:dyDescent="0.25">
      <c r="A61" s="13" t="s">
        <v>856</v>
      </c>
      <c r="B61" t="s">
        <v>857</v>
      </c>
      <c r="C61" s="25" t="s">
        <v>858</v>
      </c>
      <c r="D61" s="13" t="s">
        <v>59</v>
      </c>
      <c r="E61" s="23">
        <v>3</v>
      </c>
      <c r="F61" s="14">
        <v>162.01</v>
      </c>
      <c r="G61" s="23">
        <f>IF(AND(F61&lt;&gt;0,F61&lt;&gt;""),F61*(1+$G$2),"")</f>
        <v>210.613</v>
      </c>
      <c r="H61" s="23">
        <f>ROUND((E61*G61),2)</f>
        <v>631.84</v>
      </c>
    </row>
    <row r="62" spans="1:8" x14ac:dyDescent="0.25">
      <c r="A62" s="13" t="s">
        <v>859</v>
      </c>
      <c r="B62" t="s">
        <v>860</v>
      </c>
      <c r="C62" s="25" t="s">
        <v>861</v>
      </c>
      <c r="D62" s="13" t="s">
        <v>59</v>
      </c>
      <c r="E62" s="23">
        <v>3</v>
      </c>
      <c r="F62" s="14">
        <v>56.57</v>
      </c>
      <c r="G62" s="23">
        <f>IF(AND(F62&lt;&gt;0,F62&lt;&gt;""),F62*(1+$G$2),"")</f>
        <v>73.540999999999997</v>
      </c>
      <c r="H62" s="23">
        <f>ROUND((E62*G62),2)</f>
        <v>220.62</v>
      </c>
    </row>
    <row r="63" spans="1:8" x14ac:dyDescent="0.25">
      <c r="A63" s="13" t="s">
        <v>744</v>
      </c>
      <c r="B63" t="s">
        <v>745</v>
      </c>
      <c r="C63" s="25" t="s">
        <v>862</v>
      </c>
      <c r="D63" s="13" t="s">
        <v>59</v>
      </c>
      <c r="E63" s="23">
        <v>3</v>
      </c>
      <c r="F63" s="14">
        <v>111.42</v>
      </c>
      <c r="G63" s="23">
        <f>IF(AND(F63&lt;&gt;0,F63&lt;&gt;""),F63*(1+$G$2),"")</f>
        <v>144.846</v>
      </c>
      <c r="H63" s="23">
        <f>ROUND((E63*G63),2)</f>
        <v>434.54</v>
      </c>
    </row>
    <row r="64" spans="1:8" x14ac:dyDescent="0.25">
      <c r="A64" s="13" t="s">
        <v>863</v>
      </c>
      <c r="B64" t="s">
        <v>864</v>
      </c>
      <c r="C64" s="25" t="s">
        <v>865</v>
      </c>
      <c r="D64" s="13" t="s">
        <v>59</v>
      </c>
      <c r="E64" s="23">
        <v>3</v>
      </c>
      <c r="F64" s="14">
        <v>11.84</v>
      </c>
      <c r="G64" s="23">
        <f>IF(AND(F64&lt;&gt;0,F64&lt;&gt;""),F64*(1+$G$2),"")</f>
        <v>15.391999999999999</v>
      </c>
      <c r="H64" s="23">
        <f>ROUND((E64*G64),2)</f>
        <v>46.18</v>
      </c>
    </row>
    <row r="65" spans="1:9" x14ac:dyDescent="0.25">
      <c r="A65" s="13" t="s">
        <v>866</v>
      </c>
      <c r="B65" t="s">
        <v>867</v>
      </c>
      <c r="C65" s="25" t="s">
        <v>868</v>
      </c>
      <c r="D65" s="13" t="s">
        <v>59</v>
      </c>
      <c r="E65" s="23">
        <v>1</v>
      </c>
      <c r="F65" s="14">
        <v>11.84</v>
      </c>
      <c r="G65" s="23">
        <f>IF(AND(F65&lt;&gt;0,F65&lt;&gt;""),F65*(1+$G$2),"")</f>
        <v>15.391999999999999</v>
      </c>
      <c r="H65" s="23">
        <f>ROUND((E65*G65),2)</f>
        <v>15.39</v>
      </c>
    </row>
    <row r="66" spans="1:9" x14ac:dyDescent="0.25">
      <c r="A66" s="13" t="s">
        <v>365</v>
      </c>
      <c r="B66" t="s">
        <v>366</v>
      </c>
      <c r="C66" s="25" t="s">
        <v>869</v>
      </c>
      <c r="D66" s="13" t="s">
        <v>59</v>
      </c>
      <c r="E66" s="23">
        <v>6</v>
      </c>
      <c r="F66" s="14">
        <v>21.38</v>
      </c>
      <c r="G66" s="23">
        <f>IF(AND(F66&lt;&gt;0,F66&lt;&gt;""),F66*(1+$G$2),"")</f>
        <v>27.794</v>
      </c>
      <c r="H66" s="23">
        <f>ROUND((E66*G66),2)</f>
        <v>166.76</v>
      </c>
    </row>
    <row r="67" spans="1:9" x14ac:dyDescent="0.25">
      <c r="A67" s="13" t="s">
        <v>870</v>
      </c>
      <c r="B67" t="s">
        <v>871</v>
      </c>
      <c r="C67" s="25" t="s">
        <v>872</v>
      </c>
      <c r="D67" s="13" t="s">
        <v>59</v>
      </c>
      <c r="E67" s="23">
        <v>1</v>
      </c>
      <c r="F67" s="14">
        <v>3.21</v>
      </c>
      <c r="G67" s="23">
        <f>IF(AND(F67&lt;&gt;0,F67&lt;&gt;""),F67*(1+$G$2),"")</f>
        <v>4.173</v>
      </c>
      <c r="H67" s="23">
        <f>ROUND((E67*G67),2)</f>
        <v>4.17</v>
      </c>
    </row>
    <row r="68" spans="1:9" x14ac:dyDescent="0.25">
      <c r="A68" s="13" t="s">
        <v>873</v>
      </c>
      <c r="B68" t="s">
        <v>874</v>
      </c>
      <c r="C68" s="25" t="s">
        <v>875</v>
      </c>
      <c r="D68" s="13" t="s">
        <v>59</v>
      </c>
      <c r="E68" s="23">
        <v>3</v>
      </c>
      <c r="F68" s="14">
        <v>111.42</v>
      </c>
      <c r="G68" s="23">
        <f>IF(AND(F68&lt;&gt;0,F68&lt;&gt;""),F68*(1+$G$2),"")</f>
        <v>144.846</v>
      </c>
      <c r="H68" s="23">
        <f>ROUND((E68*G68),2)</f>
        <v>434.54</v>
      </c>
    </row>
    <row r="69" spans="1:9" x14ac:dyDescent="0.25">
      <c r="A69" s="13" t="s">
        <v>876</v>
      </c>
      <c r="B69" t="s">
        <v>877</v>
      </c>
      <c r="C69" s="25" t="s">
        <v>878</v>
      </c>
      <c r="D69" s="13" t="s">
        <v>59</v>
      </c>
      <c r="E69" s="23">
        <v>2</v>
      </c>
      <c r="F69" s="14">
        <v>82.34</v>
      </c>
      <c r="G69" s="23">
        <f>IF(AND(F69&lt;&gt;0,F69&lt;&gt;""),F69*(1+$G$2),"")</f>
        <v>107.042</v>
      </c>
      <c r="H69" s="23">
        <f>ROUND((E69*G69),2)</f>
        <v>214.08</v>
      </c>
    </row>
    <row r="70" spans="1:9" x14ac:dyDescent="0.25">
      <c r="A70" s="13" t="s">
        <v>879</v>
      </c>
      <c r="B70" t="s">
        <v>880</v>
      </c>
      <c r="C70" s="25" t="s">
        <v>881</v>
      </c>
      <c r="D70" s="13" t="s">
        <v>59</v>
      </c>
      <c r="E70" s="23">
        <v>1</v>
      </c>
      <c r="F70" s="14">
        <v>208.06</v>
      </c>
      <c r="G70" s="23">
        <f>IF(AND(F70&lt;&gt;0,F70&lt;&gt;""),F70*(1+$G$2),"")</f>
        <v>270.47800000000001</v>
      </c>
      <c r="H70" s="23">
        <f>ROUND((E70*G70),2)</f>
        <v>270.48</v>
      </c>
    </row>
    <row r="72" spans="1:9" x14ac:dyDescent="0.25">
      <c r="A72" s="8"/>
      <c r="B72" s="9"/>
      <c r="C72" s="24" t="s">
        <v>401</v>
      </c>
      <c r="D72" s="8"/>
      <c r="E72" s="26"/>
      <c r="F72" s="12"/>
      <c r="G72" s="26"/>
      <c r="H72" s="26"/>
      <c r="I72" s="16">
        <f>SUM(H47:H70)</f>
        <v>7284.3000000000011</v>
      </c>
    </row>
    <row r="73" spans="1:9" x14ac:dyDescent="0.25">
      <c r="A73" s="8"/>
      <c r="B73" s="9"/>
      <c r="C73" s="24"/>
      <c r="D73" s="8"/>
      <c r="E73" s="26"/>
      <c r="F73" s="12"/>
      <c r="G73" s="26"/>
      <c r="H73" s="26"/>
      <c r="I73" s="16"/>
    </row>
    <row r="74" spans="1:9" x14ac:dyDescent="0.25">
      <c r="A74" s="8" t="s">
        <v>424</v>
      </c>
      <c r="B74" s="9"/>
      <c r="C74" s="24" t="s">
        <v>425</v>
      </c>
      <c r="D74" s="8"/>
      <c r="E74" s="26"/>
      <c r="F74" s="12" t="s">
        <v>11</v>
      </c>
      <c r="G74" s="26" t="s">
        <v>11</v>
      </c>
      <c r="H74" s="26"/>
      <c r="I74" s="16"/>
    </row>
    <row r="75" spans="1:9" x14ac:dyDescent="0.25">
      <c r="A75" s="13" t="s">
        <v>882</v>
      </c>
      <c r="C75" s="25" t="s">
        <v>883</v>
      </c>
      <c r="F75" s="14" t="s">
        <v>11</v>
      </c>
      <c r="G75" s="23" t="s">
        <v>11</v>
      </c>
    </row>
    <row r="76" spans="1:9" x14ac:dyDescent="0.25">
      <c r="A76" s="13" t="s">
        <v>884</v>
      </c>
      <c r="B76" t="s">
        <v>885</v>
      </c>
      <c r="C76" s="25" t="s">
        <v>886</v>
      </c>
      <c r="D76" s="13" t="s">
        <v>59</v>
      </c>
      <c r="E76" s="23">
        <v>24</v>
      </c>
      <c r="F76" s="14">
        <v>7.72</v>
      </c>
      <c r="G76" s="23">
        <f>IF(AND(F76&lt;&gt;0,F76&lt;&gt;""),F76*(1+$G$2),"")</f>
        <v>10.036</v>
      </c>
      <c r="H76" s="23">
        <f>ROUND((E76*G76),2)</f>
        <v>240.86</v>
      </c>
    </row>
    <row r="77" spans="1:9" x14ac:dyDescent="0.25">
      <c r="A77" s="13" t="s">
        <v>887</v>
      </c>
      <c r="C77" s="25" t="s">
        <v>888</v>
      </c>
      <c r="F77" s="14" t="s">
        <v>11</v>
      </c>
      <c r="G77" s="23" t="s">
        <v>11</v>
      </c>
    </row>
    <row r="78" spans="1:9" x14ac:dyDescent="0.25">
      <c r="A78" s="13" t="s">
        <v>889</v>
      </c>
      <c r="B78" t="s">
        <v>890</v>
      </c>
      <c r="C78" s="25" t="s">
        <v>891</v>
      </c>
      <c r="D78" s="13" t="s">
        <v>17</v>
      </c>
      <c r="E78" s="23">
        <v>17.91</v>
      </c>
      <c r="F78" s="14">
        <v>5.34</v>
      </c>
      <c r="G78" s="23">
        <f>IF(AND(F78&lt;&gt;0,F78&lt;&gt;""),F78*(1+$G$2),"")</f>
        <v>6.9420000000000002</v>
      </c>
      <c r="H78" s="23">
        <f>ROUND((E78*G78),2)</f>
        <v>124.33</v>
      </c>
    </row>
    <row r="80" spans="1:9" x14ac:dyDescent="0.25">
      <c r="A80" s="8"/>
      <c r="B80" s="9"/>
      <c r="C80" s="24" t="s">
        <v>470</v>
      </c>
      <c r="D80" s="8"/>
      <c r="E80" s="26"/>
      <c r="F80" s="12"/>
      <c r="G80" s="26"/>
      <c r="H80" s="26"/>
      <c r="I80" s="16">
        <f>SUM(H75:H78)</f>
        <v>365.19</v>
      </c>
    </row>
    <row r="81" spans="1:9" x14ac:dyDescent="0.25">
      <c r="A81" s="8"/>
      <c r="B81" s="9"/>
      <c r="C81" s="24"/>
      <c r="D81" s="8"/>
      <c r="E81" s="26"/>
      <c r="F81" s="12"/>
      <c r="G81" s="26"/>
      <c r="H81" s="26"/>
      <c r="I81" s="16"/>
    </row>
    <row r="82" spans="1:9" x14ac:dyDescent="0.25">
      <c r="A82" s="8" t="s">
        <v>505</v>
      </c>
      <c r="B82" s="9"/>
      <c r="C82" s="24" t="s">
        <v>506</v>
      </c>
      <c r="D82" s="8"/>
      <c r="E82" s="26"/>
      <c r="F82" s="12" t="s">
        <v>11</v>
      </c>
      <c r="G82" s="26" t="s">
        <v>11</v>
      </c>
      <c r="H82" s="26"/>
      <c r="I82" s="16"/>
    </row>
    <row r="83" spans="1:9" x14ac:dyDescent="0.25">
      <c r="A83" s="13" t="s">
        <v>507</v>
      </c>
      <c r="C83" s="25" t="s">
        <v>892</v>
      </c>
      <c r="F83" s="14" t="s">
        <v>11</v>
      </c>
      <c r="G83" s="23" t="s">
        <v>11</v>
      </c>
    </row>
    <row r="84" spans="1:9" x14ac:dyDescent="0.25">
      <c r="A84" s="13" t="s">
        <v>893</v>
      </c>
      <c r="B84" t="s">
        <v>894</v>
      </c>
      <c r="C84" s="25" t="s">
        <v>895</v>
      </c>
      <c r="D84" s="13" t="s">
        <v>17</v>
      </c>
      <c r="E84" s="23">
        <v>65.77</v>
      </c>
      <c r="F84" s="14">
        <v>21.49</v>
      </c>
      <c r="G84" s="23">
        <f>IF(AND(F84&lt;&gt;0,F84&lt;&gt;""),F84*(1+$G$2),"")</f>
        <v>27.936999999999998</v>
      </c>
      <c r="H84" s="23">
        <f>ROUND((E84*G84),2)</f>
        <v>1837.42</v>
      </c>
    </row>
    <row r="85" spans="1:9" x14ac:dyDescent="0.25">
      <c r="A85" s="13" t="s">
        <v>517</v>
      </c>
      <c r="C85" s="25" t="s">
        <v>518</v>
      </c>
      <c r="F85" s="14" t="s">
        <v>11</v>
      </c>
      <c r="G85" s="23" t="s">
        <v>11</v>
      </c>
    </row>
    <row r="86" spans="1:9" x14ac:dyDescent="0.25">
      <c r="A86" s="13" t="s">
        <v>896</v>
      </c>
      <c r="B86" t="s">
        <v>897</v>
      </c>
      <c r="C86" s="25" t="s">
        <v>898</v>
      </c>
      <c r="D86" s="13" t="s">
        <v>17</v>
      </c>
      <c r="E86" s="23">
        <v>13.1</v>
      </c>
      <c r="F86" s="14">
        <v>13.98</v>
      </c>
      <c r="G86" s="23">
        <f>IF(AND(F86&lt;&gt;0,F86&lt;&gt;""),F86*(1+$G$2),"")</f>
        <v>18.173999999999999</v>
      </c>
      <c r="H86" s="23">
        <f>ROUND((E86*G86),2)</f>
        <v>238.08</v>
      </c>
    </row>
    <row r="87" spans="1:9" x14ac:dyDescent="0.25">
      <c r="A87" s="13" t="s">
        <v>899</v>
      </c>
      <c r="B87" t="s">
        <v>900</v>
      </c>
      <c r="C87" s="25" t="s">
        <v>901</v>
      </c>
      <c r="D87" s="13" t="s">
        <v>17</v>
      </c>
      <c r="E87" s="23">
        <v>52.67</v>
      </c>
      <c r="F87" s="14">
        <v>2.5</v>
      </c>
      <c r="G87" s="23">
        <f>IF(AND(F87&lt;&gt;0,F87&lt;&gt;""),F87*(1+$G$2),"")</f>
        <v>3.25</v>
      </c>
      <c r="H87" s="23">
        <f>ROUND((E87*G87),2)</f>
        <v>171.18</v>
      </c>
    </row>
    <row r="89" spans="1:9" x14ac:dyDescent="0.25">
      <c r="A89" s="8"/>
      <c r="B89" s="9"/>
      <c r="C89" s="24" t="s">
        <v>541</v>
      </c>
      <c r="D89" s="8"/>
      <c r="E89" s="26"/>
      <c r="F89" s="12"/>
      <c r="G89" s="26"/>
      <c r="H89" s="26"/>
      <c r="I89" s="16">
        <f>SUM(H83:H87)</f>
        <v>2246.6799999999998</v>
      </c>
    </row>
    <row r="90" spans="1:9" x14ac:dyDescent="0.25">
      <c r="A90" s="8"/>
      <c r="B90" s="9"/>
      <c r="C90" s="24"/>
      <c r="D90" s="8"/>
      <c r="E90" s="26"/>
      <c r="F90" s="12"/>
      <c r="G90" s="26"/>
      <c r="H90" s="26"/>
      <c r="I90" s="16"/>
    </row>
    <row r="91" spans="1:9" x14ac:dyDescent="0.25">
      <c r="A91" s="8" t="s">
        <v>565</v>
      </c>
      <c r="B91" s="9"/>
      <c r="C91" s="24" t="s">
        <v>566</v>
      </c>
      <c r="D91" s="8"/>
      <c r="E91" s="26"/>
      <c r="F91" s="12" t="s">
        <v>11</v>
      </c>
      <c r="G91" s="26" t="s">
        <v>11</v>
      </c>
      <c r="H91" s="26"/>
      <c r="I91" s="16"/>
    </row>
    <row r="92" spans="1:9" x14ac:dyDescent="0.25">
      <c r="A92" s="13" t="s">
        <v>902</v>
      </c>
      <c r="C92" s="25" t="s">
        <v>903</v>
      </c>
      <c r="F92" s="14" t="s">
        <v>11</v>
      </c>
      <c r="G92" s="23" t="s">
        <v>11</v>
      </c>
    </row>
    <row r="93" spans="1:9" x14ac:dyDescent="0.25">
      <c r="A93" s="13" t="s">
        <v>904</v>
      </c>
      <c r="B93" t="s">
        <v>905</v>
      </c>
      <c r="C93" s="25" t="s">
        <v>906</v>
      </c>
      <c r="D93" s="13" t="s">
        <v>59</v>
      </c>
      <c r="E93" s="23">
        <v>1</v>
      </c>
      <c r="F93" s="14">
        <v>58.59</v>
      </c>
      <c r="G93" s="23">
        <f>IF(AND(F93&lt;&gt;0,F93&lt;&gt;""),F93*(1+$G$2),"")</f>
        <v>76.167000000000002</v>
      </c>
      <c r="H93" s="23">
        <f>ROUND((E93*G93),2)</f>
        <v>76.17</v>
      </c>
    </row>
    <row r="94" spans="1:9" x14ac:dyDescent="0.25">
      <c r="A94" t="s">
        <v>585</v>
      </c>
      <c r="C94" s="25" t="s">
        <v>586</v>
      </c>
      <c r="D94"/>
      <c r="E94" s="7"/>
      <c r="F94" s="27" t="s">
        <v>11</v>
      </c>
      <c r="G94" s="7" t="s">
        <v>11</v>
      </c>
      <c r="H94" s="7"/>
      <c r="I94"/>
    </row>
    <row r="95" spans="1:9" x14ac:dyDescent="0.25">
      <c r="A95" t="s">
        <v>907</v>
      </c>
      <c r="B95" t="s">
        <v>908</v>
      </c>
      <c r="C95" s="25" t="s">
        <v>909</v>
      </c>
      <c r="D95" t="s">
        <v>590</v>
      </c>
      <c r="E95" s="7">
        <f>+S2</f>
        <v>4</v>
      </c>
      <c r="F95" s="14">
        <v>1975.6698783801485</v>
      </c>
      <c r="G95" s="23">
        <f>IF(AND(F95&lt;&gt;0,F95&lt;&gt;""),F95*(1+$G$2),"")</f>
        <v>2568.3708418941933</v>
      </c>
      <c r="H95" s="23">
        <f>ROUND((E95*G95),2)</f>
        <v>10273.48</v>
      </c>
      <c r="I95"/>
    </row>
    <row r="96" spans="1:9" x14ac:dyDescent="0.25">
      <c r="A96" t="s">
        <v>910</v>
      </c>
      <c r="B96" t="s">
        <v>911</v>
      </c>
      <c r="C96" s="25" t="s">
        <v>912</v>
      </c>
      <c r="D96" t="s">
        <v>59</v>
      </c>
      <c r="E96" s="7">
        <f>+E95</f>
        <v>4</v>
      </c>
      <c r="F96" s="14">
        <v>526.84530090137298</v>
      </c>
      <c r="G96" s="23">
        <f>IF(AND(F96&lt;&gt;0,F96&lt;&gt;""),F96*(1+$G$2),"")</f>
        <v>684.89889117178495</v>
      </c>
      <c r="H96" s="23">
        <f>ROUND((E96*G96),2)</f>
        <v>2739.6</v>
      </c>
      <c r="I96"/>
    </row>
    <row r="97" spans="1:9" x14ac:dyDescent="0.25">
      <c r="A97" t="s">
        <v>913</v>
      </c>
      <c r="B97" t="s">
        <v>911</v>
      </c>
      <c r="C97" s="25" t="s">
        <v>914</v>
      </c>
      <c r="D97" t="s">
        <v>590</v>
      </c>
      <c r="E97" s="7">
        <f>+E96</f>
        <v>4</v>
      </c>
      <c r="F97" s="14">
        <v>18834.719507224083</v>
      </c>
      <c r="G97" s="23">
        <f>IF(AND(F97&lt;&gt;0,F97&lt;&gt;""),F97*(1+$G$2),"")</f>
        <v>24485.135359391308</v>
      </c>
      <c r="H97" s="23">
        <f>ROUND((E97*G97),2)</f>
        <v>97940.54</v>
      </c>
      <c r="I97"/>
    </row>
    <row r="98" spans="1:9" x14ac:dyDescent="0.25">
      <c r="A98" t="s">
        <v>915</v>
      </c>
      <c r="B98" t="s">
        <v>911</v>
      </c>
      <c r="C98" s="25" t="s">
        <v>916</v>
      </c>
      <c r="D98" t="s">
        <v>590</v>
      </c>
      <c r="E98" s="7">
        <f>+E97</f>
        <v>4</v>
      </c>
      <c r="F98" s="14">
        <v>26342.265045068645</v>
      </c>
      <c r="G98" s="23">
        <f>IF(AND(F98&lt;&gt;0,F98&lt;&gt;""),F98*(1+$G$2),"")</f>
        <v>34244.944558589239</v>
      </c>
      <c r="H98" s="23">
        <f>ROUND((E98*G98),2)</f>
        <v>136979.78</v>
      </c>
      <c r="I98"/>
    </row>
    <row r="99" spans="1:9" hidden="1" x14ac:dyDescent="0.25">
      <c r="A99" t="s">
        <v>917</v>
      </c>
      <c r="B99" t="s">
        <v>911</v>
      </c>
      <c r="C99" s="25" t="s">
        <v>918</v>
      </c>
      <c r="D99" t="s">
        <v>590</v>
      </c>
      <c r="E99" s="7">
        <v>0</v>
      </c>
      <c r="F99" s="14">
        <v>252.2</v>
      </c>
      <c r="G99" s="23">
        <f>IF(AND(F99&lt;&gt;0,F99&lt;&gt;""),F99*(1+$G$2),"")</f>
        <v>327.86</v>
      </c>
      <c r="H99" s="23">
        <f>ROUND((E99*G99),2)</f>
        <v>0</v>
      </c>
      <c r="I99"/>
    </row>
    <row r="100" spans="1:9" x14ac:dyDescent="0.25">
      <c r="A100" t="s">
        <v>919</v>
      </c>
      <c r="B100" t="s">
        <v>911</v>
      </c>
      <c r="C100" s="25" t="s">
        <v>920</v>
      </c>
      <c r="D100" t="s">
        <v>590</v>
      </c>
      <c r="E100" s="7">
        <f>+E95</f>
        <v>4</v>
      </c>
      <c r="F100" s="14">
        <v>65855.662612671615</v>
      </c>
      <c r="G100" s="23">
        <f>IF(AND(F100&lt;&gt;0,F100&lt;&gt;""),F100*(1+$G$2),"")</f>
        <v>85612.361396473105</v>
      </c>
      <c r="H100" s="23">
        <f>ROUND((E100*G100),2)</f>
        <v>342449.45</v>
      </c>
      <c r="I100"/>
    </row>
    <row r="103" spans="1:9" x14ac:dyDescent="0.25">
      <c r="A103" s="8"/>
      <c r="B103" s="9"/>
      <c r="C103" s="24" t="s">
        <v>593</v>
      </c>
      <c r="D103" s="8"/>
      <c r="E103" s="26"/>
      <c r="F103" s="12"/>
      <c r="G103" s="26"/>
      <c r="H103" s="26"/>
      <c r="I103" s="16">
        <f>SUM(H92:H100)</f>
        <v>590459.02</v>
      </c>
    </row>
    <row r="104" spans="1:9" x14ac:dyDescent="0.25">
      <c r="A104" s="8"/>
      <c r="B104" s="9"/>
      <c r="C104" s="24"/>
      <c r="D104" s="8"/>
      <c r="E104" s="26"/>
      <c r="F104" s="12"/>
      <c r="G104" s="26"/>
      <c r="H104" s="26"/>
      <c r="I104" s="16"/>
    </row>
    <row r="105" spans="1:9" x14ac:dyDescent="0.25">
      <c r="A105" s="8" t="s">
        <v>921</v>
      </c>
      <c r="B105" s="9"/>
      <c r="C105" s="24" t="s">
        <v>922</v>
      </c>
      <c r="D105" s="8"/>
      <c r="E105" s="26"/>
      <c r="F105" s="12" t="s">
        <v>11</v>
      </c>
      <c r="G105" s="26" t="s">
        <v>11</v>
      </c>
      <c r="H105" s="26"/>
      <c r="I105" s="16"/>
    </row>
    <row r="106" spans="1:9" x14ac:dyDescent="0.25">
      <c r="A106" s="13" t="s">
        <v>923</v>
      </c>
      <c r="C106" s="25" t="s">
        <v>924</v>
      </c>
      <c r="F106" s="14" t="s">
        <v>11</v>
      </c>
      <c r="G106" s="23" t="s">
        <v>11</v>
      </c>
    </row>
    <row r="107" spans="1:9" x14ac:dyDescent="0.25">
      <c r="A107" s="13" t="s">
        <v>925</v>
      </c>
      <c r="B107" t="s">
        <v>926</v>
      </c>
      <c r="C107" s="25" t="s">
        <v>927</v>
      </c>
      <c r="D107" s="13" t="s">
        <v>26</v>
      </c>
      <c r="E107" s="23">
        <v>22.8</v>
      </c>
      <c r="F107" s="14">
        <v>24.75</v>
      </c>
      <c r="G107" s="23">
        <f>IF(AND(F107&lt;&gt;0,F107&lt;&gt;""),F107*(1+$G$2),"")</f>
        <v>32.175000000000004</v>
      </c>
      <c r="H107" s="23">
        <f>ROUND((E107*G107),2)</f>
        <v>733.59</v>
      </c>
    </row>
    <row r="108" spans="1:9" x14ac:dyDescent="0.25">
      <c r="A108" s="13" t="s">
        <v>928</v>
      </c>
      <c r="B108" t="s">
        <v>929</v>
      </c>
      <c r="C108" s="25" t="s">
        <v>930</v>
      </c>
      <c r="D108" s="13" t="s">
        <v>26</v>
      </c>
      <c r="E108" s="23">
        <v>7.2</v>
      </c>
      <c r="F108" s="14">
        <v>55.22</v>
      </c>
      <c r="G108" s="23">
        <f>IF(AND(F108&lt;&gt;0,F108&lt;&gt;""),F108*(1+$G$2),"")</f>
        <v>71.786000000000001</v>
      </c>
      <c r="H108" s="23">
        <f>ROUND((E108*G108),2)</f>
        <v>516.86</v>
      </c>
    </row>
    <row r="109" spans="1:9" ht="30" x14ac:dyDescent="0.25">
      <c r="A109" s="13" t="s">
        <v>931</v>
      </c>
      <c r="B109" t="s">
        <v>932</v>
      </c>
      <c r="C109" s="25" t="s">
        <v>933</v>
      </c>
      <c r="D109" s="13" t="s">
        <v>59</v>
      </c>
      <c r="E109" s="23">
        <v>7</v>
      </c>
      <c r="F109" s="14">
        <v>437.35</v>
      </c>
      <c r="G109" s="23">
        <f>IF(AND(F109&lt;&gt;0,F109&lt;&gt;""),F109*(1+$G$2),"")</f>
        <v>568.55500000000006</v>
      </c>
      <c r="H109" s="23">
        <f>ROUND((E109*G109),2)</f>
        <v>3979.89</v>
      </c>
    </row>
    <row r="111" spans="1:9" x14ac:dyDescent="0.25">
      <c r="A111" s="8"/>
      <c r="B111" s="9"/>
      <c r="C111" s="24" t="s">
        <v>934</v>
      </c>
      <c r="D111" s="8"/>
      <c r="E111" s="26"/>
      <c r="F111" s="12"/>
      <c r="G111" s="26"/>
      <c r="H111" s="26"/>
      <c r="I111" s="16">
        <f>SUM(H106:H109)</f>
        <v>5230.34</v>
      </c>
    </row>
    <row r="112" spans="1:9" x14ac:dyDescent="0.25">
      <c r="A112" s="8"/>
      <c r="B112" s="9"/>
      <c r="C112" s="24"/>
      <c r="D112" s="8"/>
      <c r="E112" s="26"/>
      <c r="F112" s="12"/>
      <c r="G112" s="26"/>
      <c r="H112" s="26"/>
      <c r="I112" s="16"/>
    </row>
    <row r="113" spans="1:9" x14ac:dyDescent="0.25">
      <c r="A113" s="8"/>
      <c r="B113" s="9"/>
      <c r="C113" s="24"/>
      <c r="D113" s="8"/>
      <c r="E113" s="26"/>
      <c r="F113" s="12"/>
      <c r="G113" s="26"/>
      <c r="H113" s="26"/>
      <c r="I113" s="16"/>
    </row>
    <row r="114" spans="1:9" x14ac:dyDescent="0.25">
      <c r="A114" s="8"/>
      <c r="B114" s="9"/>
      <c r="C114" s="24" t="s">
        <v>594</v>
      </c>
      <c r="D114" s="8"/>
      <c r="E114" s="26"/>
      <c r="F114" s="12"/>
      <c r="G114" s="26"/>
      <c r="H114" s="26"/>
      <c r="I114" s="16">
        <f>SUM(I6:I113)</f>
        <v>625195</v>
      </c>
    </row>
    <row r="115" spans="1:9" x14ac:dyDescent="0.25">
      <c r="C115" s="28" t="str">
        <f>CONCATENATE("Total da Planilha (x ",S3, " Instalações)")</f>
        <v>Total da Planilha (x 1 Instalações)</v>
      </c>
      <c r="D115" s="29"/>
      <c r="E115" s="11"/>
      <c r="F115" s="11"/>
      <c r="G115" s="11"/>
      <c r="H115" s="11"/>
      <c r="I115" s="30">
        <f>+I114*S3</f>
        <v>625195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54"/>
  <sheetViews>
    <sheetView topLeftCell="A34" workbookViewId="0">
      <selection activeCell="H2" sqref="H2"/>
    </sheetView>
  </sheetViews>
  <sheetFormatPr defaultRowHeight="15" x14ac:dyDescent="0.25"/>
  <cols>
    <col min="1" max="1" width="11.140625" style="13" customWidth="1"/>
    <col min="2" max="2" width="8" style="13" hidden="1" customWidth="1"/>
    <col min="3" max="3" width="89" style="15" customWidth="1"/>
    <col min="4" max="4" width="5.5703125" style="13" customWidth="1"/>
    <col min="5" max="5" width="8" style="18" customWidth="1"/>
    <col min="6" max="6" width="10" style="14" hidden="1" customWidth="1"/>
    <col min="7" max="7" width="10" style="23" customWidth="1"/>
    <col min="8" max="8" width="10.85546875" style="23" customWidth="1"/>
    <col min="9" max="9" width="11" style="23" customWidth="1"/>
    <col min="10" max="10" width="2.7109375" customWidth="1"/>
    <col min="13" max="13" width="0" hidden="1" customWidth="1"/>
  </cols>
  <sheetData>
    <row r="1" spans="1:13" ht="15.75" x14ac:dyDescent="0.25">
      <c r="A1" s="1" t="str">
        <f>+[1]Bloco!A1</f>
        <v>Visconde do Rio Branco - MG    Conjunto Habitacional Prefeito Raul Cardoso da Silva     64 Apts</v>
      </c>
      <c r="B1" s="1"/>
      <c r="C1" s="3"/>
      <c r="G1" s="47" t="s">
        <v>2027</v>
      </c>
      <c r="H1" s="47" t="s">
        <v>2028</v>
      </c>
      <c r="M1">
        <f>[1]Bloco!M1</f>
        <v>64</v>
      </c>
    </row>
    <row r="2" spans="1:13" ht="15.75" x14ac:dyDescent="0.25">
      <c r="A2" s="1" t="s">
        <v>935</v>
      </c>
      <c r="B2" s="1"/>
      <c r="C2" s="3"/>
      <c r="G2" s="49">
        <f>+Bloco!G2</f>
        <v>0.30000000000000004</v>
      </c>
      <c r="H2" s="49">
        <f>+Bloco!H2</f>
        <v>0</v>
      </c>
      <c r="M2">
        <f>[1]Bloco!M2</f>
        <v>4</v>
      </c>
    </row>
    <row r="4" spans="1:13" x14ac:dyDescent="0.25">
      <c r="A4" s="8" t="s">
        <v>1</v>
      </c>
      <c r="B4" s="8" t="s">
        <v>2</v>
      </c>
      <c r="C4" s="10" t="s">
        <v>3</v>
      </c>
      <c r="D4" s="8" t="s">
        <v>4</v>
      </c>
      <c r="E4" s="31" t="s">
        <v>5</v>
      </c>
      <c r="F4" s="12" t="s">
        <v>6</v>
      </c>
      <c r="G4" s="26" t="s">
        <v>7</v>
      </c>
      <c r="H4" s="26" t="s">
        <v>8</v>
      </c>
    </row>
    <row r="5" spans="1:13" x14ac:dyDescent="0.25">
      <c r="A5" s="8"/>
      <c r="B5" s="8"/>
      <c r="C5" s="10"/>
      <c r="D5" s="8"/>
      <c r="E5" s="31"/>
      <c r="F5" s="12"/>
      <c r="G5" s="26"/>
      <c r="H5" s="26"/>
    </row>
    <row r="6" spans="1:13" x14ac:dyDescent="0.25">
      <c r="A6" s="8" t="s">
        <v>936</v>
      </c>
      <c r="B6" s="8"/>
      <c r="C6" s="10" t="s">
        <v>937</v>
      </c>
      <c r="D6" s="8"/>
      <c r="E6" s="31"/>
      <c r="F6" s="12" t="s">
        <v>11</v>
      </c>
      <c r="G6" s="26" t="s">
        <v>11</v>
      </c>
      <c r="H6" s="26"/>
    </row>
    <row r="7" spans="1:13" x14ac:dyDescent="0.25">
      <c r="A7" s="13" t="s">
        <v>938</v>
      </c>
      <c r="C7" s="15" t="s">
        <v>939</v>
      </c>
      <c r="F7" s="14" t="s">
        <v>11</v>
      </c>
      <c r="G7" s="23" t="s">
        <v>11</v>
      </c>
    </row>
    <row r="8" spans="1:13" x14ac:dyDescent="0.25">
      <c r="A8" s="13" t="s">
        <v>940</v>
      </c>
      <c r="B8" s="13" t="s">
        <v>941</v>
      </c>
      <c r="C8" s="15" t="s">
        <v>942</v>
      </c>
      <c r="D8" s="13" t="s">
        <v>59</v>
      </c>
      <c r="E8" s="18">
        <v>1</v>
      </c>
      <c r="F8" s="14">
        <v>1024.82</v>
      </c>
      <c r="G8" s="23">
        <f>IF(AND(F8&lt;&gt;0,F8&lt;&gt;""),F8*(1+$G$2),"")</f>
        <v>1332.2660000000001</v>
      </c>
      <c r="H8" s="23">
        <f>ROUND((E8*G8),2)</f>
        <v>1332.27</v>
      </c>
    </row>
    <row r="9" spans="1:13" x14ac:dyDescent="0.25">
      <c r="A9" s="13" t="s">
        <v>943</v>
      </c>
      <c r="B9" s="13" t="s">
        <v>944</v>
      </c>
      <c r="C9" s="15" t="s">
        <v>945</v>
      </c>
      <c r="D9" s="13" t="s">
        <v>59</v>
      </c>
      <c r="E9" s="18">
        <v>1</v>
      </c>
      <c r="F9" s="14">
        <v>1686.88</v>
      </c>
      <c r="G9" s="23">
        <f>IF(AND(F9&lt;&gt;0,F9&lt;&gt;""),F9*(1+$G$2),"")</f>
        <v>2192.9440000000004</v>
      </c>
      <c r="H9" s="23">
        <f>ROUND((E9*G9),2)</f>
        <v>2192.94</v>
      </c>
    </row>
    <row r="10" spans="1:13" x14ac:dyDescent="0.25">
      <c r="G10" s="23" t="str">
        <f>IF(AND(F10&lt;&gt;0,F10&lt;&gt;""),F10*(1+$G$2),"")</f>
        <v/>
      </c>
    </row>
    <row r="11" spans="1:13" x14ac:dyDescent="0.25">
      <c r="A11" s="8"/>
      <c r="B11" s="8"/>
      <c r="C11" s="10" t="s">
        <v>946</v>
      </c>
      <c r="D11" s="8"/>
      <c r="E11" s="31"/>
      <c r="F11" s="12"/>
      <c r="G11" s="23" t="str">
        <f>IF(AND(F11&lt;&gt;0,F11&lt;&gt;""),F11*(1+$G$2),"")</f>
        <v/>
      </c>
      <c r="H11" s="26"/>
      <c r="I11" s="26">
        <f>SUM(H7:H9)</f>
        <v>3525.21</v>
      </c>
    </row>
    <row r="12" spans="1:13" x14ac:dyDescent="0.25">
      <c r="A12" s="8"/>
      <c r="B12" s="8"/>
      <c r="C12" s="10"/>
      <c r="D12" s="8"/>
      <c r="E12" s="31"/>
      <c r="F12" s="12"/>
      <c r="G12" s="23" t="str">
        <f>IF(AND(F12&lt;&gt;0,F12&lt;&gt;""),F12*(1+$G$2),"")</f>
        <v/>
      </c>
      <c r="H12" s="26"/>
      <c r="I12" s="26"/>
    </row>
    <row r="13" spans="1:13" x14ac:dyDescent="0.25">
      <c r="A13" s="8" t="s">
        <v>947</v>
      </c>
      <c r="B13" s="8"/>
      <c r="C13" s="10" t="s">
        <v>948</v>
      </c>
      <c r="D13" s="8"/>
      <c r="E13" s="31"/>
      <c r="F13" s="12" t="s">
        <v>11</v>
      </c>
      <c r="H13" s="26"/>
      <c r="I13" s="26"/>
    </row>
    <row r="14" spans="1:13" x14ac:dyDescent="0.25">
      <c r="A14" s="13" t="s">
        <v>949</v>
      </c>
      <c r="C14" s="15" t="s">
        <v>950</v>
      </c>
      <c r="F14" s="14" t="s">
        <v>11</v>
      </c>
    </row>
    <row r="15" spans="1:13" hidden="1" x14ac:dyDescent="0.25">
      <c r="A15" s="13" t="s">
        <v>951</v>
      </c>
      <c r="B15" s="13" t="s">
        <v>952</v>
      </c>
      <c r="C15" s="15" t="s">
        <v>953</v>
      </c>
      <c r="D15" s="13" t="s">
        <v>17</v>
      </c>
      <c r="E15" s="18">
        <v>0</v>
      </c>
      <c r="F15" s="14">
        <v>1.75</v>
      </c>
      <c r="G15" s="23">
        <f>IF(AND(F15&lt;&gt;0,F15&lt;&gt;""),F15*(1+$G$2),"")</f>
        <v>2.2749999999999999</v>
      </c>
      <c r="H15" s="23">
        <f>ROUND((E15*G15),2)</f>
        <v>0</v>
      </c>
    </row>
    <row r="16" spans="1:13" hidden="1" x14ac:dyDescent="0.25">
      <c r="A16" s="13" t="s">
        <v>954</v>
      </c>
      <c r="B16" s="13" t="s">
        <v>955</v>
      </c>
      <c r="C16" s="15" t="s">
        <v>956</v>
      </c>
      <c r="D16" s="13" t="s">
        <v>17</v>
      </c>
      <c r="E16" s="18">
        <v>0</v>
      </c>
      <c r="F16" s="14">
        <v>0.32</v>
      </c>
      <c r="G16" s="23">
        <f>IF(AND(F16&lt;&gt;0,F16&lt;&gt;""),F16*(1+$G$2),"")</f>
        <v>0.41600000000000004</v>
      </c>
      <c r="H16" s="23">
        <f>ROUND((E16*G16),2)</f>
        <v>0</v>
      </c>
    </row>
    <row r="17" spans="1:8" hidden="1" x14ac:dyDescent="0.25">
      <c r="A17" s="13" t="s">
        <v>957</v>
      </c>
      <c r="B17" s="13" t="s">
        <v>958</v>
      </c>
      <c r="C17" s="15" t="s">
        <v>959</v>
      </c>
      <c r="D17" s="13" t="s">
        <v>17</v>
      </c>
      <c r="E17" s="18">
        <v>0</v>
      </c>
      <c r="F17" s="14">
        <v>0.14000000000000001</v>
      </c>
      <c r="G17" s="23">
        <f>IF(AND(F17&lt;&gt;0,F17&lt;&gt;""),F17*(1+$G$2),"")</f>
        <v>0.18200000000000002</v>
      </c>
      <c r="H17" s="23">
        <f>ROUND((E17*G17),2)</f>
        <v>0</v>
      </c>
    </row>
    <row r="18" spans="1:8" x14ac:dyDescent="0.25">
      <c r="A18" s="13" t="s">
        <v>960</v>
      </c>
      <c r="B18" s="13" t="s">
        <v>961</v>
      </c>
      <c r="C18" s="15" t="s">
        <v>962</v>
      </c>
      <c r="D18" s="13" t="s">
        <v>17</v>
      </c>
      <c r="E18" s="18">
        <v>4672</v>
      </c>
      <c r="F18" s="14">
        <v>0.47</v>
      </c>
      <c r="G18" s="23">
        <f>IF(AND(F18&lt;&gt;0,F18&lt;&gt;""),F18*(1+$G$2),"")</f>
        <v>0.61099999999999999</v>
      </c>
      <c r="H18" s="23">
        <f>ROUND((E18*G18),2)</f>
        <v>2854.59</v>
      </c>
    </row>
    <row r="19" spans="1:8" hidden="1" x14ac:dyDescent="0.25">
      <c r="A19" s="13" t="s">
        <v>963</v>
      </c>
      <c r="B19" s="13" t="s">
        <v>964</v>
      </c>
      <c r="C19" s="15" t="s">
        <v>965</v>
      </c>
      <c r="D19" s="13" t="s">
        <v>17</v>
      </c>
      <c r="E19" s="18">
        <v>0</v>
      </c>
      <c r="F19" s="14">
        <v>0.17</v>
      </c>
      <c r="G19" s="23">
        <f>IF(AND(F19&lt;&gt;0,F19&lt;&gt;""),F19*(1+$G$2),"")</f>
        <v>0.22100000000000003</v>
      </c>
      <c r="H19" s="23">
        <f>ROUND((E19*G19),2)</f>
        <v>0</v>
      </c>
    </row>
    <row r="20" spans="1:8" hidden="1" x14ac:dyDescent="0.25">
      <c r="A20" s="13" t="s">
        <v>966</v>
      </c>
      <c r="B20" s="13" t="s">
        <v>967</v>
      </c>
      <c r="C20" s="15" t="s">
        <v>968</v>
      </c>
      <c r="D20" s="13" t="s">
        <v>59</v>
      </c>
      <c r="E20" s="18">
        <v>0</v>
      </c>
      <c r="F20" s="14">
        <v>8.83</v>
      </c>
      <c r="G20" s="23">
        <f>IF(AND(F20&lt;&gt;0,F20&lt;&gt;""),F20*(1+$G$2),"")</f>
        <v>11.479000000000001</v>
      </c>
      <c r="H20" s="23">
        <f>ROUND((E20*G20),2)</f>
        <v>0</v>
      </c>
    </row>
    <row r="21" spans="1:8" hidden="1" x14ac:dyDescent="0.25">
      <c r="A21" s="13" t="s">
        <v>969</v>
      </c>
      <c r="C21" s="15" t="s">
        <v>970</v>
      </c>
      <c r="F21" s="14" t="s">
        <v>11</v>
      </c>
    </row>
    <row r="22" spans="1:8" hidden="1" x14ac:dyDescent="0.25">
      <c r="A22" s="13" t="s">
        <v>971</v>
      </c>
      <c r="B22" s="13" t="s">
        <v>972</v>
      </c>
      <c r="C22" s="15" t="s">
        <v>973</v>
      </c>
      <c r="D22" s="13" t="s">
        <v>603</v>
      </c>
      <c r="E22" s="18">
        <v>0</v>
      </c>
      <c r="F22" s="14">
        <v>15.9</v>
      </c>
      <c r="G22" s="23">
        <f>IF(AND(F22&lt;&gt;0,F22&lt;&gt;""),F22*(1+$G$2),"")</f>
        <v>20.67</v>
      </c>
      <c r="H22" s="23">
        <f>ROUND((E22*G22),2)</f>
        <v>0</v>
      </c>
    </row>
    <row r="23" spans="1:8" hidden="1" x14ac:dyDescent="0.25">
      <c r="A23" s="13" t="s">
        <v>974</v>
      </c>
      <c r="B23" s="13" t="s">
        <v>975</v>
      </c>
      <c r="C23" s="15" t="s">
        <v>976</v>
      </c>
      <c r="D23" s="13" t="s">
        <v>603</v>
      </c>
      <c r="E23" s="18">
        <v>0</v>
      </c>
      <c r="F23" s="14">
        <v>35.78</v>
      </c>
      <c r="G23" s="23">
        <f>IF(AND(F23&lt;&gt;0,F23&lt;&gt;""),F23*(1+$G$2),"")</f>
        <v>46.514000000000003</v>
      </c>
      <c r="H23" s="23">
        <f>ROUND((E23*G23),2)</f>
        <v>0</v>
      </c>
    </row>
    <row r="24" spans="1:8" x14ac:dyDescent="0.25">
      <c r="A24" s="13" t="s">
        <v>977</v>
      </c>
      <c r="C24" s="15" t="s">
        <v>978</v>
      </c>
      <c r="F24" s="14" t="s">
        <v>11</v>
      </c>
    </row>
    <row r="25" spans="1:8" x14ac:dyDescent="0.25">
      <c r="A25" s="13" t="s">
        <v>979</v>
      </c>
      <c r="B25" s="13" t="s">
        <v>980</v>
      </c>
      <c r="C25" s="15" t="s">
        <v>981</v>
      </c>
      <c r="D25" s="13" t="s">
        <v>603</v>
      </c>
      <c r="E25" s="18">
        <v>656</v>
      </c>
      <c r="F25" s="14">
        <v>2.35</v>
      </c>
      <c r="G25" s="23">
        <f>IF(AND(F25&lt;&gt;0,F25&lt;&gt;""),F25*(1+$G$2),"")</f>
        <v>3.0550000000000002</v>
      </c>
      <c r="H25" s="23">
        <f>ROUND((E25*G25),2)</f>
        <v>2004.08</v>
      </c>
    </row>
    <row r="26" spans="1:8" hidden="1" x14ac:dyDescent="0.25">
      <c r="A26" s="13" t="s">
        <v>982</v>
      </c>
      <c r="B26" s="13" t="s">
        <v>983</v>
      </c>
      <c r="C26" s="15" t="s">
        <v>984</v>
      </c>
      <c r="D26" s="13" t="s">
        <v>603</v>
      </c>
      <c r="E26" s="18">
        <v>0</v>
      </c>
      <c r="F26" s="14">
        <v>2.99</v>
      </c>
      <c r="G26" s="23">
        <f>IF(AND(F26&lt;&gt;0,F26&lt;&gt;""),F26*(1+$G$2),"")</f>
        <v>3.8870000000000005</v>
      </c>
      <c r="H26" s="23">
        <f>ROUND((E26*G26),2)</f>
        <v>0</v>
      </c>
    </row>
    <row r="27" spans="1:8" x14ac:dyDescent="0.25">
      <c r="A27" s="13" t="s">
        <v>985</v>
      </c>
      <c r="C27" s="15" t="s">
        <v>986</v>
      </c>
      <c r="F27" s="14" t="s">
        <v>11</v>
      </c>
    </row>
    <row r="28" spans="1:8" x14ac:dyDescent="0.25">
      <c r="A28" s="13" t="s">
        <v>987</v>
      </c>
      <c r="B28" s="13" t="s">
        <v>601</v>
      </c>
      <c r="C28" s="15" t="s">
        <v>988</v>
      </c>
      <c r="D28" s="13" t="s">
        <v>603</v>
      </c>
      <c r="E28" s="18">
        <v>4756</v>
      </c>
      <c r="F28" s="14">
        <v>3.49</v>
      </c>
      <c r="G28" s="23">
        <f>IF(AND(F28&lt;&gt;0,F28&lt;&gt;""),F28*(1+$G$2),"")</f>
        <v>4.5370000000000008</v>
      </c>
      <c r="H28" s="23">
        <f>ROUND((E28*G28),2)</f>
        <v>21577.97</v>
      </c>
    </row>
    <row r="29" spans="1:8" hidden="1" x14ac:dyDescent="0.25">
      <c r="A29" s="13" t="s">
        <v>989</v>
      </c>
      <c r="B29" s="13" t="s">
        <v>990</v>
      </c>
      <c r="C29" s="15" t="s">
        <v>991</v>
      </c>
      <c r="D29" s="13" t="s">
        <v>603</v>
      </c>
      <c r="E29" s="18">
        <v>0</v>
      </c>
      <c r="F29" s="14">
        <v>34.67</v>
      </c>
      <c r="G29" s="23">
        <f>IF(AND(F29&lt;&gt;0,F29&lt;&gt;""),F29*(1+$G$2),"")</f>
        <v>45.071000000000005</v>
      </c>
      <c r="H29" s="23">
        <f>ROUND((E29*G29),2)</f>
        <v>0</v>
      </c>
    </row>
    <row r="30" spans="1:8" hidden="1" x14ac:dyDescent="0.25">
      <c r="A30" s="13" t="s">
        <v>992</v>
      </c>
      <c r="B30" s="13" t="s">
        <v>993</v>
      </c>
      <c r="C30" s="15" t="s">
        <v>994</v>
      </c>
      <c r="D30" s="13" t="s">
        <v>603</v>
      </c>
      <c r="E30" s="18">
        <v>0</v>
      </c>
      <c r="F30" s="14">
        <v>69.92</v>
      </c>
      <c r="G30" s="23">
        <f>IF(AND(F30&lt;&gt;0,F30&lt;&gt;""),F30*(1+$G$2),"")</f>
        <v>90.896000000000001</v>
      </c>
      <c r="H30" s="23">
        <f>ROUND((E30*G30),2)</f>
        <v>0</v>
      </c>
    </row>
    <row r="31" spans="1:8" x14ac:dyDescent="0.25">
      <c r="A31" s="13" t="s">
        <v>995</v>
      </c>
      <c r="C31" s="15" t="s">
        <v>996</v>
      </c>
      <c r="F31" s="14" t="s">
        <v>11</v>
      </c>
    </row>
    <row r="32" spans="1:8" hidden="1" x14ac:dyDescent="0.25">
      <c r="A32" s="13" t="s">
        <v>997</v>
      </c>
      <c r="B32" s="13" t="s">
        <v>998</v>
      </c>
      <c r="C32" s="15" t="s">
        <v>999</v>
      </c>
      <c r="D32" s="13" t="s">
        <v>603</v>
      </c>
      <c r="E32" s="18">
        <v>0</v>
      </c>
      <c r="F32" s="14">
        <v>23.85</v>
      </c>
      <c r="G32" s="23">
        <f>IF(AND(F32&lt;&gt;0,F32&lt;&gt;""),F32*(1+$G$2),"")</f>
        <v>31.005000000000003</v>
      </c>
      <c r="H32" s="23">
        <f>ROUND((E32*G32),2)</f>
        <v>0</v>
      </c>
    </row>
    <row r="33" spans="1:8" hidden="1" x14ac:dyDescent="0.25">
      <c r="A33" s="13" t="s">
        <v>1000</v>
      </c>
      <c r="B33" s="13" t="s">
        <v>1001</v>
      </c>
      <c r="C33" s="15" t="s">
        <v>1002</v>
      </c>
      <c r="D33" s="13" t="s">
        <v>603</v>
      </c>
      <c r="E33" s="18">
        <v>0</v>
      </c>
      <c r="F33" s="14">
        <v>2.02</v>
      </c>
      <c r="G33" s="23">
        <f>IF(AND(F33&lt;&gt;0,F33&lt;&gt;""),F33*(1+$G$2),"")</f>
        <v>2.6260000000000003</v>
      </c>
      <c r="H33" s="23">
        <f>ROUND((E33*G33),2)</f>
        <v>0</v>
      </c>
    </row>
    <row r="34" spans="1:8" x14ac:dyDescent="0.25">
      <c r="A34" s="13" t="s">
        <v>1003</v>
      </c>
      <c r="B34" s="13" t="s">
        <v>614</v>
      </c>
      <c r="C34" s="15" t="s">
        <v>1004</v>
      </c>
      <c r="D34" s="13" t="s">
        <v>603</v>
      </c>
      <c r="E34" s="18">
        <v>656</v>
      </c>
      <c r="F34" s="14">
        <v>3.91</v>
      </c>
      <c r="G34" s="23">
        <f>IF(AND(F34&lt;&gt;0,F34&lt;&gt;""),F34*(1+$G$2),"")</f>
        <v>5.0830000000000002</v>
      </c>
      <c r="H34" s="23">
        <f>ROUND((E34*G34),2)</f>
        <v>3334.45</v>
      </c>
    </row>
    <row r="35" spans="1:8" hidden="1" x14ac:dyDescent="0.25">
      <c r="A35" s="13" t="s">
        <v>1005</v>
      </c>
      <c r="B35" s="13" t="s">
        <v>1006</v>
      </c>
      <c r="C35" s="15" t="s">
        <v>1007</v>
      </c>
      <c r="D35" s="13" t="s">
        <v>603</v>
      </c>
      <c r="E35" s="18">
        <v>0</v>
      </c>
      <c r="F35" s="14">
        <v>16.52</v>
      </c>
      <c r="G35" s="23">
        <f>IF(AND(F35&lt;&gt;0,F35&lt;&gt;""),F35*(1+$G$2),"")</f>
        <v>21.475999999999999</v>
      </c>
      <c r="H35" s="23">
        <f>ROUND((E35*G35),2)</f>
        <v>0</v>
      </c>
    </row>
    <row r="36" spans="1:8" hidden="1" x14ac:dyDescent="0.25">
      <c r="A36" s="13" t="s">
        <v>1008</v>
      </c>
      <c r="C36" s="15" t="s">
        <v>1009</v>
      </c>
      <c r="F36" s="14" t="s">
        <v>11</v>
      </c>
    </row>
    <row r="37" spans="1:8" hidden="1" x14ac:dyDescent="0.25">
      <c r="A37" s="13" t="s">
        <v>1010</v>
      </c>
      <c r="B37" s="13" t="s">
        <v>1011</v>
      </c>
      <c r="C37" s="15" t="s">
        <v>1012</v>
      </c>
      <c r="D37" s="13" t="s">
        <v>603</v>
      </c>
      <c r="E37" s="18">
        <v>0</v>
      </c>
      <c r="F37" s="14">
        <v>0.87</v>
      </c>
      <c r="G37" s="23">
        <f>IF(AND(F37&lt;&gt;0,F37&lt;&gt;""),F37*(1+$G$2),"")</f>
        <v>1.131</v>
      </c>
      <c r="H37" s="23">
        <f>ROUND((E37*G37),2)</f>
        <v>0</v>
      </c>
    </row>
    <row r="38" spans="1:8" hidden="1" x14ac:dyDescent="0.25">
      <c r="A38" s="13" t="s">
        <v>1013</v>
      </c>
      <c r="B38" s="13" t="s">
        <v>1014</v>
      </c>
      <c r="C38" s="15" t="s">
        <v>1015</v>
      </c>
      <c r="D38" s="13" t="s">
        <v>603</v>
      </c>
      <c r="E38" s="18">
        <v>0</v>
      </c>
      <c r="F38" s="14">
        <v>11.13</v>
      </c>
      <c r="G38" s="23">
        <f>IF(AND(F38&lt;&gt;0,F38&lt;&gt;""),F38*(1+$G$2),"")</f>
        <v>14.469000000000001</v>
      </c>
      <c r="H38" s="23">
        <f>ROUND((E38*G38),2)</f>
        <v>0</v>
      </c>
    </row>
    <row r="39" spans="1:8" x14ac:dyDescent="0.25">
      <c r="A39" s="13" t="s">
        <v>1016</v>
      </c>
      <c r="C39" s="15" t="s">
        <v>1017</v>
      </c>
      <c r="F39" s="14" t="s">
        <v>11</v>
      </c>
    </row>
    <row r="40" spans="1:8" x14ac:dyDescent="0.25">
      <c r="A40" s="13" t="s">
        <v>1018</v>
      </c>
      <c r="B40" s="13" t="s">
        <v>1019</v>
      </c>
      <c r="C40" s="15" t="s">
        <v>1020</v>
      </c>
      <c r="D40" s="13" t="s">
        <v>603</v>
      </c>
      <c r="E40" s="18">
        <v>6183</v>
      </c>
      <c r="F40" s="14">
        <v>1.87</v>
      </c>
      <c r="G40" s="23">
        <f>IF(AND(F40&lt;&gt;0,F40&lt;&gt;""),F40*(1+$G$2),"")</f>
        <v>2.431</v>
      </c>
      <c r="H40" s="23">
        <f>ROUND((E40*G40),2)</f>
        <v>15030.87</v>
      </c>
    </row>
    <row r="41" spans="1:8" hidden="1" x14ac:dyDescent="0.25">
      <c r="A41" s="13" t="s">
        <v>1021</v>
      </c>
      <c r="B41" s="13" t="s">
        <v>1022</v>
      </c>
      <c r="C41" s="15" t="s">
        <v>1023</v>
      </c>
      <c r="D41" s="13" t="s">
        <v>603</v>
      </c>
      <c r="E41" s="18">
        <v>0</v>
      </c>
      <c r="F41" s="14">
        <v>3.21</v>
      </c>
      <c r="G41" s="23">
        <f>IF(AND(F41&lt;&gt;0,F41&lt;&gt;""),F41*(1+$G$2),"")</f>
        <v>4.173</v>
      </c>
      <c r="H41" s="23">
        <f>ROUND((E41*G41),2)</f>
        <v>0</v>
      </c>
    </row>
    <row r="42" spans="1:8" hidden="1" x14ac:dyDescent="0.25">
      <c r="A42" s="32" t="s">
        <v>1024</v>
      </c>
      <c r="B42" s="32" t="s">
        <v>1025</v>
      </c>
      <c r="C42" s="33" t="s">
        <v>1026</v>
      </c>
      <c r="D42" s="32" t="s">
        <v>1027</v>
      </c>
      <c r="E42" s="34">
        <v>0</v>
      </c>
      <c r="F42" s="35">
        <v>1.5</v>
      </c>
      <c r="G42" s="35">
        <f>IF(AND(F42&lt;&gt;0,F42&lt;&gt;""),F42*(1+$G$2),"")</f>
        <v>1.9500000000000002</v>
      </c>
      <c r="H42" s="35">
        <f>ROUND((E42*G42),2)</f>
        <v>0</v>
      </c>
    </row>
    <row r="43" spans="1:8" hidden="1" x14ac:dyDescent="0.25">
      <c r="A43" s="32" t="s">
        <v>1028</v>
      </c>
      <c r="B43" s="32" t="s">
        <v>1029</v>
      </c>
      <c r="C43" s="33" t="s">
        <v>1030</v>
      </c>
      <c r="D43" s="32" t="s">
        <v>1027</v>
      </c>
      <c r="E43" s="34">
        <v>0</v>
      </c>
      <c r="F43" s="35">
        <v>1.1299999999999999</v>
      </c>
      <c r="G43" s="35">
        <f>IF(AND(F43&lt;&gt;0,F43&lt;&gt;""),F43*(1+$G$2),"")</f>
        <v>1.4689999999999999</v>
      </c>
      <c r="H43" s="35">
        <f>ROUND((E43*G43),2)</f>
        <v>0</v>
      </c>
    </row>
    <row r="44" spans="1:8" hidden="1" x14ac:dyDescent="0.25">
      <c r="A44" s="13" t="s">
        <v>1031</v>
      </c>
      <c r="C44" s="15" t="s">
        <v>1032</v>
      </c>
      <c r="F44" s="14" t="s">
        <v>11</v>
      </c>
    </row>
    <row r="45" spans="1:8" hidden="1" x14ac:dyDescent="0.25">
      <c r="A45" s="13" t="s">
        <v>1033</v>
      </c>
      <c r="B45" s="13" t="s">
        <v>1034</v>
      </c>
      <c r="C45" s="15" t="s">
        <v>1035</v>
      </c>
      <c r="D45" s="13" t="s">
        <v>603</v>
      </c>
      <c r="E45" s="18">
        <v>0</v>
      </c>
      <c r="F45" s="14">
        <v>10.34</v>
      </c>
      <c r="G45" s="23">
        <f>IF(AND(F45&lt;&gt;0,F45&lt;&gt;""),F45*(1+$G$2),"")</f>
        <v>13.442</v>
      </c>
      <c r="H45" s="23">
        <f>ROUND((E45*G45),2)</f>
        <v>0</v>
      </c>
    </row>
    <row r="46" spans="1:8" hidden="1" x14ac:dyDescent="0.25">
      <c r="A46" s="13" t="s">
        <v>1036</v>
      </c>
      <c r="B46" s="13" t="s">
        <v>1037</v>
      </c>
      <c r="C46" s="15" t="s">
        <v>1038</v>
      </c>
      <c r="D46" s="13" t="s">
        <v>603</v>
      </c>
      <c r="E46" s="18">
        <v>0</v>
      </c>
      <c r="F46" s="14">
        <v>10.73</v>
      </c>
      <c r="G46" s="23">
        <f>IF(AND(F46&lt;&gt;0,F46&lt;&gt;""),F46*(1+$G$2),"")</f>
        <v>13.949000000000002</v>
      </c>
      <c r="H46" s="23">
        <f>ROUND((E46*G46),2)</f>
        <v>0</v>
      </c>
    </row>
    <row r="47" spans="1:8" hidden="1" x14ac:dyDescent="0.25">
      <c r="A47" s="13" t="s">
        <v>1039</v>
      </c>
      <c r="B47" s="13" t="s">
        <v>1040</v>
      </c>
      <c r="C47" s="15" t="s">
        <v>1041</v>
      </c>
      <c r="D47" s="13" t="s">
        <v>603</v>
      </c>
      <c r="E47" s="18">
        <v>0</v>
      </c>
      <c r="F47" s="14">
        <v>11.53</v>
      </c>
      <c r="G47" s="23">
        <f>IF(AND(F47&lt;&gt;0,F47&lt;&gt;""),F47*(1+$G$2),"")</f>
        <v>14.988999999999999</v>
      </c>
      <c r="H47" s="23">
        <f>ROUND((E47*G47),2)</f>
        <v>0</v>
      </c>
    </row>
    <row r="48" spans="1:8" hidden="1" x14ac:dyDescent="0.25">
      <c r="A48" s="13" t="s">
        <v>1042</v>
      </c>
      <c r="B48" s="13" t="s">
        <v>1043</v>
      </c>
      <c r="C48" s="15" t="s">
        <v>1044</v>
      </c>
      <c r="D48" s="13" t="s">
        <v>603</v>
      </c>
      <c r="E48" s="18">
        <v>0</v>
      </c>
      <c r="F48" s="14">
        <v>12.72</v>
      </c>
      <c r="G48" s="23">
        <f>IF(AND(F48&lt;&gt;0,F48&lt;&gt;""),F48*(1+$G$2),"")</f>
        <v>16.536000000000001</v>
      </c>
      <c r="H48" s="23">
        <f>ROUND((E48*G48),2)</f>
        <v>0</v>
      </c>
    </row>
    <row r="49" spans="1:9" hidden="1" x14ac:dyDescent="0.25">
      <c r="A49" s="13" t="s">
        <v>1045</v>
      </c>
      <c r="B49" s="13" t="s">
        <v>1046</v>
      </c>
      <c r="C49" s="15" t="s">
        <v>1047</v>
      </c>
      <c r="D49" s="13" t="s">
        <v>603</v>
      </c>
      <c r="E49" s="18">
        <v>0</v>
      </c>
      <c r="F49" s="14">
        <v>14.31</v>
      </c>
      <c r="G49" s="23">
        <f>IF(AND(F49&lt;&gt;0,F49&lt;&gt;""),F49*(1+$G$2),"")</f>
        <v>18.603000000000002</v>
      </c>
      <c r="H49" s="23">
        <f>ROUND((E49*G49),2)</f>
        <v>0</v>
      </c>
    </row>
    <row r="50" spans="1:9" x14ac:dyDescent="0.25">
      <c r="G50" s="23" t="str">
        <f>IF(AND(F50&lt;&gt;0,F50&lt;&gt;""),F50*(1+$G$2),"")</f>
        <v/>
      </c>
    </row>
    <row r="51" spans="1:9" x14ac:dyDescent="0.25">
      <c r="A51" s="8"/>
      <c r="B51" s="8"/>
      <c r="C51" s="10" t="s">
        <v>1048</v>
      </c>
      <c r="D51" s="8"/>
      <c r="E51" s="31"/>
      <c r="F51" s="12"/>
      <c r="G51" s="23" t="str">
        <f>IF(AND(F51&lt;&gt;0,F51&lt;&gt;""),F51*(1+$G$2),"")</f>
        <v/>
      </c>
      <c r="H51" s="26"/>
      <c r="I51" s="26">
        <f>SUM(H14:H49)</f>
        <v>44801.96</v>
      </c>
    </row>
    <row r="52" spans="1:9" x14ac:dyDescent="0.25">
      <c r="A52" s="8"/>
      <c r="B52" s="8"/>
      <c r="C52" s="10"/>
      <c r="D52" s="8"/>
      <c r="E52" s="31"/>
      <c r="F52" s="12"/>
      <c r="G52" s="23" t="str">
        <f>IF(AND(F52&lt;&gt;0,F52&lt;&gt;""),F52*(1+$G$2),"")</f>
        <v/>
      </c>
      <c r="H52" s="26"/>
      <c r="I52" s="26"/>
    </row>
    <row r="53" spans="1:9" x14ac:dyDescent="0.25">
      <c r="A53" s="8" t="s">
        <v>1049</v>
      </c>
      <c r="B53" s="8"/>
      <c r="C53" s="10" t="s">
        <v>1050</v>
      </c>
      <c r="D53" s="8"/>
      <c r="E53" s="31"/>
      <c r="F53" s="12" t="s">
        <v>11</v>
      </c>
      <c r="H53" s="26"/>
      <c r="I53" s="26"/>
    </row>
    <row r="54" spans="1:9" hidden="1" x14ac:dyDescent="0.25">
      <c r="A54" s="13" t="s">
        <v>1051</v>
      </c>
      <c r="C54" s="15" t="s">
        <v>1052</v>
      </c>
      <c r="F54" s="14" t="s">
        <v>11</v>
      </c>
    </row>
    <row r="55" spans="1:9" hidden="1" x14ac:dyDescent="0.25">
      <c r="A55" s="32" t="s">
        <v>1053</v>
      </c>
      <c r="B55" s="32" t="s">
        <v>1054</v>
      </c>
      <c r="C55" s="33" t="s">
        <v>1055</v>
      </c>
      <c r="D55" s="32" t="s">
        <v>26</v>
      </c>
      <c r="E55" s="34">
        <v>0</v>
      </c>
      <c r="F55" s="35">
        <v>94.87</v>
      </c>
      <c r="G55" s="35">
        <f>IF(AND(F55&lt;&gt;0,F55&lt;&gt;""),F55*(1+$G$2),"")</f>
        <v>123.331</v>
      </c>
      <c r="H55" s="35">
        <f>ROUND((E55*G55),2)</f>
        <v>0</v>
      </c>
    </row>
    <row r="56" spans="1:9" hidden="1" x14ac:dyDescent="0.25">
      <c r="A56" s="32" t="s">
        <v>1056</v>
      </c>
      <c r="B56" s="32" t="s">
        <v>1057</v>
      </c>
      <c r="C56" s="33" t="s">
        <v>1058</v>
      </c>
      <c r="D56" s="32" t="s">
        <v>26</v>
      </c>
      <c r="E56" s="34">
        <v>0</v>
      </c>
      <c r="F56" s="35">
        <v>191.02</v>
      </c>
      <c r="G56" s="35">
        <f>IF(AND(F56&lt;&gt;0,F56&lt;&gt;""),F56*(1+$G$2),"")</f>
        <v>248.32600000000002</v>
      </c>
      <c r="H56" s="35">
        <f>ROUND((E56*G56),2)</f>
        <v>0</v>
      </c>
    </row>
    <row r="57" spans="1:9" hidden="1" x14ac:dyDescent="0.25">
      <c r="A57" s="32" t="s">
        <v>1059</v>
      </c>
      <c r="B57" s="32" t="s">
        <v>1060</v>
      </c>
      <c r="C57" s="33" t="s">
        <v>1061</v>
      </c>
      <c r="D57" s="32" t="s">
        <v>26</v>
      </c>
      <c r="E57" s="34">
        <v>0</v>
      </c>
      <c r="F57" s="35">
        <v>297.36</v>
      </c>
      <c r="G57" s="35">
        <f>IF(AND(F57&lt;&gt;0,F57&lt;&gt;""),F57*(1+$G$2),"")</f>
        <v>386.56800000000004</v>
      </c>
      <c r="H57" s="35">
        <f>ROUND((E57*G57),2)</f>
        <v>0</v>
      </c>
    </row>
    <row r="58" spans="1:9" hidden="1" x14ac:dyDescent="0.25">
      <c r="A58" s="32" t="s">
        <v>1062</v>
      </c>
      <c r="B58" s="32" t="s">
        <v>1063</v>
      </c>
      <c r="C58" s="33" t="s">
        <v>1064</v>
      </c>
      <c r="D58" s="32" t="s">
        <v>26</v>
      </c>
      <c r="E58" s="34">
        <v>0</v>
      </c>
      <c r="F58" s="35">
        <v>450.89</v>
      </c>
      <c r="G58" s="35">
        <f>IF(AND(F58&lt;&gt;0,F58&lt;&gt;""),F58*(1+$G$2),"")</f>
        <v>586.15700000000004</v>
      </c>
      <c r="H58" s="35">
        <f>ROUND((E58*G58),2)</f>
        <v>0</v>
      </c>
    </row>
    <row r="59" spans="1:9" hidden="1" x14ac:dyDescent="0.25">
      <c r="A59" s="32" t="s">
        <v>1065</v>
      </c>
      <c r="B59" s="32" t="s">
        <v>1066</v>
      </c>
      <c r="C59" s="33" t="s">
        <v>1067</v>
      </c>
      <c r="D59" s="32" t="s">
        <v>26</v>
      </c>
      <c r="E59" s="34">
        <v>0</v>
      </c>
      <c r="F59" s="35">
        <v>623.09</v>
      </c>
      <c r="G59" s="35">
        <f>IF(AND(F59&lt;&gt;0,F59&lt;&gt;""),F59*(1+$G$2),"")</f>
        <v>810.01700000000005</v>
      </c>
      <c r="H59" s="35">
        <f>ROUND((E59*G59),2)</f>
        <v>0</v>
      </c>
    </row>
    <row r="60" spans="1:9" hidden="1" x14ac:dyDescent="0.25">
      <c r="A60" s="32" t="s">
        <v>1068</v>
      </c>
      <c r="B60" s="32" t="s">
        <v>1069</v>
      </c>
      <c r="C60" s="33" t="s">
        <v>1070</v>
      </c>
      <c r="D60" s="32" t="s">
        <v>26</v>
      </c>
      <c r="E60" s="34">
        <v>0</v>
      </c>
      <c r="F60" s="35">
        <v>824.74</v>
      </c>
      <c r="G60" s="35">
        <f>IF(AND(F60&lt;&gt;0,F60&lt;&gt;""),F60*(1+$G$2),"")</f>
        <v>1072.162</v>
      </c>
      <c r="H60" s="35">
        <f>ROUND((E60*G60),2)</f>
        <v>0</v>
      </c>
    </row>
    <row r="61" spans="1:9" hidden="1" x14ac:dyDescent="0.25">
      <c r="A61" s="13" t="s">
        <v>1071</v>
      </c>
      <c r="B61" s="13" t="s">
        <v>1072</v>
      </c>
      <c r="C61" s="15" t="s">
        <v>1073</v>
      </c>
      <c r="D61" s="13" t="s">
        <v>26</v>
      </c>
      <c r="E61" s="18">
        <v>0</v>
      </c>
      <c r="F61" s="14">
        <v>1281.21</v>
      </c>
      <c r="G61" s="23">
        <f>IF(AND(F61&lt;&gt;0,F61&lt;&gt;""),F61*(1+$G$2),"")</f>
        <v>1665.5730000000001</v>
      </c>
      <c r="H61" s="23">
        <f>ROUND((E61*G61),2)</f>
        <v>0</v>
      </c>
    </row>
    <row r="62" spans="1:9" hidden="1" x14ac:dyDescent="0.25">
      <c r="A62" s="13" t="s">
        <v>1074</v>
      </c>
      <c r="B62" s="13" t="s">
        <v>1075</v>
      </c>
      <c r="C62" s="15" t="s">
        <v>1076</v>
      </c>
      <c r="D62" s="13" t="s">
        <v>26</v>
      </c>
      <c r="E62" s="18">
        <v>0</v>
      </c>
      <c r="F62" s="14">
        <v>1541.67</v>
      </c>
      <c r="G62" s="23">
        <f>IF(AND(F62&lt;&gt;0,F62&lt;&gt;""),F62*(1+$G$2),"")</f>
        <v>2004.1710000000003</v>
      </c>
      <c r="H62" s="23">
        <f>ROUND((E62*G62),2)</f>
        <v>0</v>
      </c>
    </row>
    <row r="63" spans="1:9" hidden="1" x14ac:dyDescent="0.25">
      <c r="A63" s="13" t="s">
        <v>1077</v>
      </c>
      <c r="B63" s="13" t="s">
        <v>1078</v>
      </c>
      <c r="C63" s="15" t="s">
        <v>1079</v>
      </c>
      <c r="D63" s="13" t="s">
        <v>26</v>
      </c>
      <c r="E63" s="18">
        <v>0</v>
      </c>
      <c r="F63" s="14">
        <v>1854.47</v>
      </c>
      <c r="G63" s="23">
        <f>IF(AND(F63&lt;&gt;0,F63&lt;&gt;""),F63*(1+$G$2),"")</f>
        <v>2410.8110000000001</v>
      </c>
      <c r="H63" s="23">
        <f>ROUND((E63*G63),2)</f>
        <v>0</v>
      </c>
    </row>
    <row r="64" spans="1:9" hidden="1" x14ac:dyDescent="0.25">
      <c r="A64" s="13" t="s">
        <v>1080</v>
      </c>
      <c r="B64" s="13" t="s">
        <v>1081</v>
      </c>
      <c r="C64" s="15" t="s">
        <v>1082</v>
      </c>
      <c r="D64" s="13" t="s">
        <v>26</v>
      </c>
      <c r="E64" s="18">
        <v>0</v>
      </c>
      <c r="F64" s="14">
        <v>2366.1</v>
      </c>
      <c r="G64" s="23">
        <f>IF(AND(F64&lt;&gt;0,F64&lt;&gt;""),F64*(1+$G$2),"")</f>
        <v>3075.93</v>
      </c>
      <c r="H64" s="23">
        <f>ROUND((E64*G64),2)</f>
        <v>0</v>
      </c>
    </row>
    <row r="65" spans="1:8" hidden="1" x14ac:dyDescent="0.25">
      <c r="A65" s="13" t="s">
        <v>1083</v>
      </c>
      <c r="C65" s="15" t="s">
        <v>1084</v>
      </c>
      <c r="F65" s="14" t="s">
        <v>11</v>
      </c>
    </row>
    <row r="66" spans="1:8" hidden="1" x14ac:dyDescent="0.25">
      <c r="A66" s="13" t="s">
        <v>1085</v>
      </c>
      <c r="B66" s="13" t="s">
        <v>1086</v>
      </c>
      <c r="C66" s="15" t="s">
        <v>1087</v>
      </c>
      <c r="D66" s="13" t="s">
        <v>26</v>
      </c>
      <c r="E66" s="18">
        <v>0</v>
      </c>
      <c r="F66" s="14">
        <v>335.51</v>
      </c>
      <c r="G66" s="23">
        <f>IF(AND(F66&lt;&gt;0,F66&lt;&gt;""),F66*(1+$G$2),"")</f>
        <v>436.16300000000001</v>
      </c>
      <c r="H66" s="23">
        <f>ROUND((E66*G66),2)</f>
        <v>0</v>
      </c>
    </row>
    <row r="67" spans="1:8" hidden="1" x14ac:dyDescent="0.25">
      <c r="A67" s="13" t="s">
        <v>1088</v>
      </c>
      <c r="C67" s="15" t="s">
        <v>1089</v>
      </c>
      <c r="F67" s="14" t="s">
        <v>11</v>
      </c>
    </row>
    <row r="68" spans="1:8" hidden="1" x14ac:dyDescent="0.25">
      <c r="A68" s="13" t="s">
        <v>1090</v>
      </c>
      <c r="B68" s="13" t="s">
        <v>1091</v>
      </c>
      <c r="C68" s="15" t="s">
        <v>1092</v>
      </c>
      <c r="D68" s="13" t="s">
        <v>26</v>
      </c>
      <c r="E68" s="18">
        <v>0</v>
      </c>
      <c r="F68" s="14">
        <v>322.11</v>
      </c>
      <c r="G68" s="23">
        <f>IF(AND(F68&lt;&gt;0,F68&lt;&gt;""),F68*(1+$G$2),"")</f>
        <v>418.74300000000005</v>
      </c>
      <c r="H68" s="23">
        <f>ROUND((E68*G68),2)</f>
        <v>0</v>
      </c>
    </row>
    <row r="69" spans="1:8" hidden="1" x14ac:dyDescent="0.25">
      <c r="A69" s="13" t="s">
        <v>1093</v>
      </c>
      <c r="B69" s="13" t="s">
        <v>1094</v>
      </c>
      <c r="C69" s="15" t="s">
        <v>1095</v>
      </c>
      <c r="D69" s="13" t="s">
        <v>26</v>
      </c>
      <c r="E69" s="18">
        <v>0</v>
      </c>
      <c r="F69" s="14">
        <v>430.61</v>
      </c>
      <c r="G69" s="23">
        <f>IF(AND(F69&lt;&gt;0,F69&lt;&gt;""),F69*(1+$G$2),"")</f>
        <v>559.79300000000001</v>
      </c>
      <c r="H69" s="23">
        <f>ROUND((E69*G69),2)</f>
        <v>0</v>
      </c>
    </row>
    <row r="70" spans="1:8" x14ac:dyDescent="0.25">
      <c r="A70" s="13" t="s">
        <v>1096</v>
      </c>
      <c r="C70" s="15" t="s">
        <v>1097</v>
      </c>
      <c r="F70" s="14" t="s">
        <v>11</v>
      </c>
    </row>
    <row r="71" spans="1:8" hidden="1" x14ac:dyDescent="0.25">
      <c r="A71" s="13" t="s">
        <v>1098</v>
      </c>
      <c r="B71" s="13" t="s">
        <v>1099</v>
      </c>
      <c r="C71" s="15" t="s">
        <v>1100</v>
      </c>
      <c r="D71" s="13" t="s">
        <v>26</v>
      </c>
      <c r="E71" s="18">
        <v>0</v>
      </c>
      <c r="F71" s="14">
        <v>141.19999999999999</v>
      </c>
      <c r="G71" s="23">
        <f>IF(AND(F71&lt;&gt;0,F71&lt;&gt;""),F71*(1+$G$2),"")</f>
        <v>183.56</v>
      </c>
      <c r="H71" s="23">
        <f>ROUND((E71*G71),2)</f>
        <v>0</v>
      </c>
    </row>
    <row r="72" spans="1:8" hidden="1" x14ac:dyDescent="0.25">
      <c r="A72" s="13" t="s">
        <v>1101</v>
      </c>
      <c r="B72" s="13" t="s">
        <v>1102</v>
      </c>
      <c r="C72" s="15" t="s">
        <v>1103</v>
      </c>
      <c r="D72" s="13" t="s">
        <v>26</v>
      </c>
      <c r="E72" s="18">
        <v>0</v>
      </c>
      <c r="F72" s="14">
        <v>259.55</v>
      </c>
      <c r="G72" s="23">
        <f>IF(AND(F72&lt;&gt;0,F72&lt;&gt;""),F72*(1+$G$2),"")</f>
        <v>337.41500000000002</v>
      </c>
      <c r="H72" s="23">
        <f>ROUND((E72*G72),2)</f>
        <v>0</v>
      </c>
    </row>
    <row r="73" spans="1:8" hidden="1" x14ac:dyDescent="0.25">
      <c r="A73" s="13" t="s">
        <v>1104</v>
      </c>
      <c r="B73" s="13" t="s">
        <v>1105</v>
      </c>
      <c r="C73" s="15" t="s">
        <v>1106</v>
      </c>
      <c r="D73" s="13" t="s">
        <v>26</v>
      </c>
      <c r="E73" s="18">
        <v>0</v>
      </c>
      <c r="F73" s="14">
        <v>372.82</v>
      </c>
      <c r="G73" s="23">
        <f>IF(AND(F73&lt;&gt;0,F73&lt;&gt;""),F73*(1+$G$2),"")</f>
        <v>484.666</v>
      </c>
      <c r="H73" s="23">
        <f>ROUND((E73*G73),2)</f>
        <v>0</v>
      </c>
    </row>
    <row r="74" spans="1:8" hidden="1" x14ac:dyDescent="0.25">
      <c r="A74" s="13" t="s">
        <v>1107</v>
      </c>
      <c r="B74" s="13" t="s">
        <v>1108</v>
      </c>
      <c r="C74" s="15" t="s">
        <v>1109</v>
      </c>
      <c r="D74" s="13" t="s">
        <v>26</v>
      </c>
      <c r="E74" s="18">
        <v>0</v>
      </c>
      <c r="F74" s="14">
        <v>503.01</v>
      </c>
      <c r="G74" s="23">
        <f>IF(AND(F74&lt;&gt;0,F74&lt;&gt;""),F74*(1+$G$2),"")</f>
        <v>653.91300000000001</v>
      </c>
      <c r="H74" s="23">
        <f>ROUND((E74*G74),2)</f>
        <v>0</v>
      </c>
    </row>
    <row r="75" spans="1:8" hidden="1" x14ac:dyDescent="0.25">
      <c r="A75" s="13" t="s">
        <v>1110</v>
      </c>
      <c r="B75" s="13" t="s">
        <v>1111</v>
      </c>
      <c r="C75" s="15" t="s">
        <v>1112</v>
      </c>
      <c r="D75" s="13" t="s">
        <v>26</v>
      </c>
      <c r="E75" s="18">
        <v>0</v>
      </c>
      <c r="F75" s="14">
        <v>682.39</v>
      </c>
      <c r="G75" s="23">
        <f>IF(AND(F75&lt;&gt;0,F75&lt;&gt;""),F75*(1+$G$2),"")</f>
        <v>887.10699999999997</v>
      </c>
      <c r="H75" s="23">
        <f>ROUND((E75*G75),2)</f>
        <v>0</v>
      </c>
    </row>
    <row r="76" spans="1:8" hidden="1" x14ac:dyDescent="0.25">
      <c r="A76" s="13" t="s">
        <v>1113</v>
      </c>
      <c r="B76" s="13" t="s">
        <v>1114</v>
      </c>
      <c r="C76" s="15" t="s">
        <v>1115</v>
      </c>
      <c r="D76" s="13" t="s">
        <v>26</v>
      </c>
      <c r="E76" s="18">
        <v>0</v>
      </c>
      <c r="F76" s="14">
        <v>1282.1600000000001</v>
      </c>
      <c r="G76" s="23">
        <f>IF(AND(F76&lt;&gt;0,F76&lt;&gt;""),F76*(1+$G$2),"")</f>
        <v>1666.8080000000002</v>
      </c>
      <c r="H76" s="23">
        <f>ROUND((E76*G76),2)</f>
        <v>0</v>
      </c>
    </row>
    <row r="77" spans="1:8" x14ac:dyDescent="0.25">
      <c r="A77" s="13" t="s">
        <v>1116</v>
      </c>
      <c r="B77" s="13" t="s">
        <v>1117</v>
      </c>
      <c r="C77" s="15" t="s">
        <v>1118</v>
      </c>
      <c r="D77" s="13" t="s">
        <v>26</v>
      </c>
      <c r="E77" s="18">
        <v>2</v>
      </c>
      <c r="F77" s="14">
        <v>141.19999999999999</v>
      </c>
      <c r="G77" s="23">
        <f>IF(AND(F77&lt;&gt;0,F77&lt;&gt;""),F77*(1+$G$2),"")</f>
        <v>183.56</v>
      </c>
      <c r="H77" s="23">
        <f>ROUND((E77*G77),2)</f>
        <v>367.12</v>
      </c>
    </row>
    <row r="78" spans="1:8" x14ac:dyDescent="0.25">
      <c r="A78" s="13" t="s">
        <v>1119</v>
      </c>
      <c r="B78" s="13" t="s">
        <v>1120</v>
      </c>
      <c r="C78" s="15" t="s">
        <v>1121</v>
      </c>
      <c r="D78" s="13" t="s">
        <v>26</v>
      </c>
      <c r="E78" s="18">
        <v>5</v>
      </c>
      <c r="F78" s="14">
        <v>238.09</v>
      </c>
      <c r="G78" s="23">
        <f>IF(AND(F78&lt;&gt;0,F78&lt;&gt;""),F78*(1+$G$2),"")</f>
        <v>309.517</v>
      </c>
      <c r="H78" s="23">
        <f>ROUND((E78*G78),2)</f>
        <v>1547.59</v>
      </c>
    </row>
    <row r="79" spans="1:8" x14ac:dyDescent="0.25">
      <c r="A79" s="13" t="s">
        <v>1122</v>
      </c>
      <c r="B79" s="13" t="s">
        <v>1123</v>
      </c>
      <c r="C79" s="15" t="s">
        <v>1124</v>
      </c>
      <c r="D79" s="13" t="s">
        <v>26</v>
      </c>
      <c r="E79" s="18">
        <v>4</v>
      </c>
      <c r="F79" s="14">
        <v>372.82</v>
      </c>
      <c r="G79" s="23">
        <f>IF(AND(F79&lt;&gt;0,F79&lt;&gt;""),F79*(1+$G$2),"")</f>
        <v>484.666</v>
      </c>
      <c r="H79" s="23">
        <f>ROUND((E79*G79),2)</f>
        <v>1938.66</v>
      </c>
    </row>
    <row r="80" spans="1:8" x14ac:dyDescent="0.25">
      <c r="A80" s="13" t="s">
        <v>1125</v>
      </c>
      <c r="B80" s="13" t="s">
        <v>1126</v>
      </c>
      <c r="C80" s="15" t="s">
        <v>1127</v>
      </c>
      <c r="D80" s="13" t="s">
        <v>26</v>
      </c>
      <c r="E80" s="18">
        <v>5</v>
      </c>
      <c r="F80" s="14">
        <v>503.01</v>
      </c>
      <c r="G80" s="23">
        <f>IF(AND(F80&lt;&gt;0,F80&lt;&gt;""),F80*(1+$G$2),"")</f>
        <v>653.91300000000001</v>
      </c>
      <c r="H80" s="23">
        <f>ROUND((E80*G80),2)</f>
        <v>3269.57</v>
      </c>
    </row>
    <row r="81" spans="1:8" x14ac:dyDescent="0.25">
      <c r="A81" s="13" t="s">
        <v>1128</v>
      </c>
      <c r="B81" s="13" t="s">
        <v>1129</v>
      </c>
      <c r="C81" s="15" t="s">
        <v>1130</v>
      </c>
      <c r="D81" s="13" t="s">
        <v>26</v>
      </c>
      <c r="E81" s="18">
        <v>3</v>
      </c>
      <c r="F81" s="14">
        <v>682.39</v>
      </c>
      <c r="G81" s="23">
        <f>IF(AND(F81&lt;&gt;0,F81&lt;&gt;""),F81*(1+$G$2),"")</f>
        <v>887.10699999999997</v>
      </c>
      <c r="H81" s="23">
        <f>ROUND((E81*G81),2)</f>
        <v>2661.32</v>
      </c>
    </row>
    <row r="82" spans="1:8" hidden="1" x14ac:dyDescent="0.25">
      <c r="A82" s="13" t="s">
        <v>1131</v>
      </c>
      <c r="B82" s="13" t="s">
        <v>1132</v>
      </c>
      <c r="C82" s="15" t="s">
        <v>1133</v>
      </c>
      <c r="D82" s="13" t="s">
        <v>26</v>
      </c>
      <c r="E82" s="18">
        <v>0</v>
      </c>
      <c r="F82" s="14">
        <v>1282.1600000000001</v>
      </c>
      <c r="G82" s="23">
        <f>IF(AND(F82&lt;&gt;0,F82&lt;&gt;""),F82*(1+$G$2),"")</f>
        <v>1666.8080000000002</v>
      </c>
      <c r="H82" s="23">
        <f>ROUND((E82*G82),2)</f>
        <v>0</v>
      </c>
    </row>
    <row r="83" spans="1:8" x14ac:dyDescent="0.25">
      <c r="A83" s="13" t="s">
        <v>1134</v>
      </c>
      <c r="C83" s="15" t="s">
        <v>1135</v>
      </c>
      <c r="F83" s="14" t="s">
        <v>11</v>
      </c>
    </row>
    <row r="84" spans="1:8" hidden="1" x14ac:dyDescent="0.25">
      <c r="A84" s="13" t="s">
        <v>1136</v>
      </c>
      <c r="B84" s="13" t="s">
        <v>1137</v>
      </c>
      <c r="C84" s="15" t="s">
        <v>1138</v>
      </c>
      <c r="D84" s="13" t="s">
        <v>26</v>
      </c>
      <c r="E84" s="18">
        <v>0</v>
      </c>
      <c r="F84" s="14">
        <v>135.71</v>
      </c>
      <c r="G84" s="23">
        <f>IF(AND(F84&lt;&gt;0,F84&lt;&gt;""),F84*(1+$G$2),"")</f>
        <v>176.42300000000003</v>
      </c>
      <c r="H84" s="23">
        <f>ROUND((E84*G84),2)</f>
        <v>0</v>
      </c>
    </row>
    <row r="85" spans="1:8" hidden="1" x14ac:dyDescent="0.25">
      <c r="A85" s="13" t="s">
        <v>1139</v>
      </c>
      <c r="B85" s="13" t="s">
        <v>1140</v>
      </c>
      <c r="C85" s="15" t="s">
        <v>1141</v>
      </c>
      <c r="D85" s="13" t="s">
        <v>26</v>
      </c>
      <c r="E85" s="18">
        <v>0</v>
      </c>
      <c r="F85" s="14">
        <v>273.45</v>
      </c>
      <c r="G85" s="23">
        <f>IF(AND(F85&lt;&gt;0,F85&lt;&gt;""),F85*(1+$G$2),"")</f>
        <v>355.48500000000001</v>
      </c>
      <c r="H85" s="23">
        <f>ROUND((E85*G85),2)</f>
        <v>0</v>
      </c>
    </row>
    <row r="86" spans="1:8" hidden="1" x14ac:dyDescent="0.25">
      <c r="A86" s="13" t="s">
        <v>1142</v>
      </c>
      <c r="B86" s="13" t="s">
        <v>1143</v>
      </c>
      <c r="C86" s="15" t="s">
        <v>1144</v>
      </c>
      <c r="D86" s="13" t="s">
        <v>26</v>
      </c>
      <c r="E86" s="18">
        <v>0</v>
      </c>
      <c r="F86" s="14">
        <v>380.14</v>
      </c>
      <c r="G86" s="23">
        <f>IF(AND(F86&lt;&gt;0,F86&lt;&gt;""),F86*(1+$G$2),"")</f>
        <v>494.18200000000002</v>
      </c>
      <c r="H86" s="23">
        <f>ROUND((E86*G86),2)</f>
        <v>0</v>
      </c>
    </row>
    <row r="87" spans="1:8" hidden="1" x14ac:dyDescent="0.25">
      <c r="A87" s="13" t="s">
        <v>1145</v>
      </c>
      <c r="B87" s="13" t="s">
        <v>1146</v>
      </c>
      <c r="C87" s="15" t="s">
        <v>1147</v>
      </c>
      <c r="D87" s="13" t="s">
        <v>26</v>
      </c>
      <c r="E87" s="18">
        <v>0</v>
      </c>
      <c r="F87" s="14">
        <v>510.95</v>
      </c>
      <c r="G87" s="23">
        <f>IF(AND(F87&lt;&gt;0,F87&lt;&gt;""),F87*(1+$G$2),"")</f>
        <v>664.23500000000001</v>
      </c>
      <c r="H87" s="23">
        <f>ROUND((E87*G87),2)</f>
        <v>0</v>
      </c>
    </row>
    <row r="88" spans="1:8" hidden="1" x14ac:dyDescent="0.25">
      <c r="A88" s="13" t="s">
        <v>1148</v>
      </c>
      <c r="B88" s="13" t="s">
        <v>1149</v>
      </c>
      <c r="C88" s="15" t="s">
        <v>1150</v>
      </c>
      <c r="D88" s="13" t="s">
        <v>26</v>
      </c>
      <c r="E88" s="18">
        <v>0</v>
      </c>
      <c r="F88" s="14">
        <v>713.99</v>
      </c>
      <c r="G88" s="23">
        <f>IF(AND(F88&lt;&gt;0,F88&lt;&gt;""),F88*(1+$G$2),"")</f>
        <v>928.18700000000001</v>
      </c>
      <c r="H88" s="23">
        <f>ROUND((E88*G88),2)</f>
        <v>0</v>
      </c>
    </row>
    <row r="89" spans="1:8" hidden="1" x14ac:dyDescent="0.25">
      <c r="A89" s="13" t="s">
        <v>1151</v>
      </c>
      <c r="B89" s="13" t="s">
        <v>1152</v>
      </c>
      <c r="C89" s="15" t="s">
        <v>1153</v>
      </c>
      <c r="D89" s="13" t="s">
        <v>26</v>
      </c>
      <c r="E89" s="18">
        <v>0</v>
      </c>
      <c r="F89" s="14">
        <v>1325.38</v>
      </c>
      <c r="G89" s="23">
        <f>IF(AND(F89&lt;&gt;0,F89&lt;&gt;""),F89*(1+$G$2),"")</f>
        <v>1722.9940000000001</v>
      </c>
      <c r="H89" s="23">
        <f>ROUND((E89*G89),2)</f>
        <v>0</v>
      </c>
    </row>
    <row r="90" spans="1:8" x14ac:dyDescent="0.25">
      <c r="A90" s="13" t="s">
        <v>1154</v>
      </c>
      <c r="B90" s="13" t="s">
        <v>1155</v>
      </c>
      <c r="C90" s="15" t="s">
        <v>1156</v>
      </c>
      <c r="D90" s="13" t="s">
        <v>26</v>
      </c>
      <c r="E90" s="18">
        <v>4</v>
      </c>
      <c r="F90" s="14">
        <v>135.71</v>
      </c>
      <c r="G90" s="23">
        <f>IF(AND(F90&lt;&gt;0,F90&lt;&gt;""),F90*(1+$G$2),"")</f>
        <v>176.42300000000003</v>
      </c>
      <c r="H90" s="23">
        <f>ROUND((E90*G90),2)</f>
        <v>705.69</v>
      </c>
    </row>
    <row r="91" spans="1:8" x14ac:dyDescent="0.25">
      <c r="A91" s="13" t="s">
        <v>1157</v>
      </c>
      <c r="B91" s="13" t="s">
        <v>1158</v>
      </c>
      <c r="C91" s="15" t="s">
        <v>1159</v>
      </c>
      <c r="D91" s="13" t="s">
        <v>26</v>
      </c>
      <c r="E91" s="18">
        <v>15</v>
      </c>
      <c r="F91" s="14">
        <v>251.99</v>
      </c>
      <c r="G91" s="23">
        <f>IF(AND(F91&lt;&gt;0,F91&lt;&gt;""),F91*(1+$G$2),"")</f>
        <v>327.58700000000005</v>
      </c>
      <c r="H91" s="23">
        <f>ROUND((E91*G91),2)</f>
        <v>4913.8100000000004</v>
      </c>
    </row>
    <row r="92" spans="1:8" x14ac:dyDescent="0.25">
      <c r="A92" s="13" t="s">
        <v>1160</v>
      </c>
      <c r="B92" s="13" t="s">
        <v>1161</v>
      </c>
      <c r="C92" s="15" t="s">
        <v>1162</v>
      </c>
      <c r="D92" s="13" t="s">
        <v>26</v>
      </c>
      <c r="E92" s="18">
        <v>17</v>
      </c>
      <c r="F92" s="14">
        <v>380.14</v>
      </c>
      <c r="G92" s="23">
        <f>IF(AND(F92&lt;&gt;0,F92&lt;&gt;""),F92*(1+$G$2),"")</f>
        <v>494.18200000000002</v>
      </c>
      <c r="H92" s="23">
        <f>ROUND((E92*G92),2)</f>
        <v>8401.09</v>
      </c>
    </row>
    <row r="93" spans="1:8" x14ac:dyDescent="0.25">
      <c r="A93" s="13" t="s">
        <v>1163</v>
      </c>
      <c r="B93" s="13" t="s">
        <v>1164</v>
      </c>
      <c r="C93" s="15" t="s">
        <v>1165</v>
      </c>
      <c r="D93" s="13" t="s">
        <v>26</v>
      </c>
      <c r="E93" s="18">
        <v>25</v>
      </c>
      <c r="F93" s="14">
        <v>510.95</v>
      </c>
      <c r="G93" s="23">
        <f>IF(AND(F93&lt;&gt;0,F93&lt;&gt;""),F93*(1+$G$2),"")</f>
        <v>664.23500000000001</v>
      </c>
      <c r="H93" s="23">
        <f>ROUND((E93*G93),2)</f>
        <v>16605.88</v>
      </c>
    </row>
    <row r="94" spans="1:8" x14ac:dyDescent="0.25">
      <c r="A94" s="13" t="s">
        <v>1166</v>
      </c>
      <c r="B94" s="13" t="s">
        <v>1167</v>
      </c>
      <c r="C94" s="15" t="s">
        <v>1168</v>
      </c>
      <c r="D94" s="13" t="s">
        <v>26</v>
      </c>
      <c r="E94" s="18">
        <v>4</v>
      </c>
      <c r="F94" s="14">
        <v>713.99</v>
      </c>
      <c r="G94" s="23">
        <f>IF(AND(F94&lt;&gt;0,F94&lt;&gt;""),F94*(1+$G$2),"")</f>
        <v>928.18700000000001</v>
      </c>
      <c r="H94" s="23">
        <f>ROUND((E94*G94),2)</f>
        <v>3712.75</v>
      </c>
    </row>
    <row r="95" spans="1:8" x14ac:dyDescent="0.25">
      <c r="A95" s="13" t="s">
        <v>1169</v>
      </c>
      <c r="B95" s="13" t="s">
        <v>1170</v>
      </c>
      <c r="C95" s="15" t="s">
        <v>1171</v>
      </c>
      <c r="D95" s="13" t="s">
        <v>26</v>
      </c>
      <c r="E95" s="18">
        <v>2</v>
      </c>
      <c r="F95" s="14">
        <v>1325.38</v>
      </c>
      <c r="G95" s="23">
        <f>IF(AND(F95&lt;&gt;0,F95&lt;&gt;""),F95*(1+$G$2),"")</f>
        <v>1722.9940000000001</v>
      </c>
      <c r="H95" s="23">
        <f>ROUND((E95*G95),2)</f>
        <v>3445.99</v>
      </c>
    </row>
    <row r="96" spans="1:8" x14ac:dyDescent="0.25">
      <c r="G96" s="23" t="str">
        <f>IF(AND(F96&lt;&gt;0,F96&lt;&gt;""),F96*(1+$G$2),"")</f>
        <v/>
      </c>
    </row>
    <row r="97" spans="1:9" x14ac:dyDescent="0.25">
      <c r="A97" s="8"/>
      <c r="B97" s="8"/>
      <c r="C97" s="10" t="s">
        <v>1172</v>
      </c>
      <c r="D97" s="8"/>
      <c r="E97" s="31"/>
      <c r="F97" s="12"/>
      <c r="G97" s="23" t="str">
        <f>IF(AND(F97&lt;&gt;0,F97&lt;&gt;""),F97*(1+$G$2),"")</f>
        <v/>
      </c>
      <c r="H97" s="26"/>
      <c r="I97" s="26">
        <f>SUM(H54:H95)</f>
        <v>47569.47</v>
      </c>
    </row>
    <row r="98" spans="1:9" x14ac:dyDescent="0.25">
      <c r="A98" s="8"/>
      <c r="B98" s="8"/>
      <c r="C98" s="10"/>
      <c r="D98" s="8"/>
      <c r="E98" s="31"/>
      <c r="F98" s="12"/>
      <c r="G98" s="23" t="str">
        <f>IF(AND(F98&lt;&gt;0,F98&lt;&gt;""),F98*(1+$G$2),"")</f>
        <v/>
      </c>
      <c r="H98" s="26"/>
      <c r="I98" s="26"/>
    </row>
    <row r="99" spans="1:9" x14ac:dyDescent="0.25">
      <c r="A99" s="8" t="s">
        <v>776</v>
      </c>
      <c r="B99" s="8"/>
      <c r="C99" s="10" t="s">
        <v>1173</v>
      </c>
      <c r="D99" s="8"/>
      <c r="E99" s="31"/>
      <c r="F99" s="12" t="s">
        <v>11</v>
      </c>
      <c r="H99" s="26"/>
      <c r="I99" s="26"/>
    </row>
    <row r="100" spans="1:9" x14ac:dyDescent="0.25">
      <c r="A100" s="13" t="s">
        <v>1174</v>
      </c>
      <c r="C100" s="15" t="s">
        <v>1175</v>
      </c>
      <c r="F100" s="14" t="s">
        <v>11</v>
      </c>
    </row>
    <row r="101" spans="1:9" x14ac:dyDescent="0.25">
      <c r="A101" s="13" t="s">
        <v>1176</v>
      </c>
      <c r="B101" s="13" t="s">
        <v>1177</v>
      </c>
      <c r="C101" s="15" t="s">
        <v>1178</v>
      </c>
      <c r="D101" s="13" t="s">
        <v>26</v>
      </c>
      <c r="E101" s="18">
        <v>283</v>
      </c>
      <c r="F101" s="14">
        <v>35.18</v>
      </c>
      <c r="G101" s="23">
        <f>IF(AND(F101&lt;&gt;0,F101&lt;&gt;""),F101*(1+$G$2),"")</f>
        <v>45.734000000000002</v>
      </c>
      <c r="H101" s="23">
        <f>ROUND((E101*G101),2)</f>
        <v>12942.72</v>
      </c>
    </row>
    <row r="102" spans="1:9" hidden="1" x14ac:dyDescent="0.25">
      <c r="A102" s="13" t="s">
        <v>1179</v>
      </c>
      <c r="B102" s="13" t="s">
        <v>1180</v>
      </c>
      <c r="C102" s="15" t="s">
        <v>1181</v>
      </c>
      <c r="D102" s="13" t="s">
        <v>26</v>
      </c>
      <c r="E102" s="18">
        <v>0</v>
      </c>
      <c r="F102" s="14">
        <v>25.11</v>
      </c>
      <c r="G102" s="23">
        <f>IF(AND(F102&lt;&gt;0,F102&lt;&gt;""),F102*(1+$G$2),"")</f>
        <v>32.643000000000001</v>
      </c>
      <c r="H102" s="23">
        <f>ROUND((E102*G102),2)</f>
        <v>0</v>
      </c>
    </row>
    <row r="103" spans="1:9" x14ac:dyDescent="0.25">
      <c r="A103" s="13" t="s">
        <v>1182</v>
      </c>
      <c r="C103" s="15" t="s">
        <v>1183</v>
      </c>
      <c r="F103" s="14" t="s">
        <v>11</v>
      </c>
    </row>
    <row r="104" spans="1:9" ht="16.5" customHeight="1" x14ac:dyDescent="0.25">
      <c r="A104" s="13" t="s">
        <v>1184</v>
      </c>
      <c r="B104" s="13" t="s">
        <v>1185</v>
      </c>
      <c r="C104" s="15" t="s">
        <v>1186</v>
      </c>
      <c r="D104" s="13" t="s">
        <v>17</v>
      </c>
      <c r="E104" s="18">
        <v>693</v>
      </c>
      <c r="F104" s="14">
        <v>29.28</v>
      </c>
      <c r="G104" s="23">
        <f>IF(AND(F104&lt;&gt;0,F104&lt;&gt;""),F104*(1+$G$2),"")</f>
        <v>38.064</v>
      </c>
      <c r="H104" s="23">
        <f>ROUND((E104*G104),2)</f>
        <v>26378.35</v>
      </c>
    </row>
    <row r="105" spans="1:9" x14ac:dyDescent="0.25">
      <c r="A105" s="13" t="s">
        <v>1187</v>
      </c>
      <c r="B105" s="13" t="s">
        <v>1188</v>
      </c>
      <c r="C105" s="15" t="s">
        <v>1189</v>
      </c>
      <c r="D105" s="13" t="s">
        <v>17</v>
      </c>
      <c r="E105" s="18">
        <v>4</v>
      </c>
      <c r="F105" s="14">
        <v>81.180000000000007</v>
      </c>
      <c r="G105" s="23">
        <f>IF(AND(F105&lt;&gt;0,F105&lt;&gt;""),F105*(1+$G$2),"")</f>
        <v>105.53400000000001</v>
      </c>
      <c r="H105" s="23">
        <f>ROUND((E105*G105),2)</f>
        <v>422.14</v>
      </c>
    </row>
    <row r="106" spans="1:9" x14ac:dyDescent="0.25">
      <c r="A106" s="13" t="s">
        <v>1190</v>
      </c>
      <c r="B106" s="13" t="s">
        <v>1191</v>
      </c>
      <c r="C106" s="15" t="s">
        <v>1192</v>
      </c>
      <c r="D106" s="13" t="s">
        <v>17</v>
      </c>
      <c r="E106" s="18">
        <v>14</v>
      </c>
      <c r="F106" s="14">
        <v>81.180000000000007</v>
      </c>
      <c r="G106" s="23">
        <f>IF(AND(F106&lt;&gt;0,F106&lt;&gt;""),F106*(1+$G$2),"")</f>
        <v>105.53400000000001</v>
      </c>
      <c r="H106" s="23">
        <f>ROUND((E106*G106),2)</f>
        <v>1477.48</v>
      </c>
    </row>
    <row r="107" spans="1:9" x14ac:dyDescent="0.25">
      <c r="A107" s="13" t="s">
        <v>1193</v>
      </c>
      <c r="C107" s="15" t="s">
        <v>1194</v>
      </c>
      <c r="F107" s="14" t="s">
        <v>11</v>
      </c>
    </row>
    <row r="108" spans="1:9" ht="30" hidden="1" x14ac:dyDescent="0.25">
      <c r="A108" s="13" t="s">
        <v>1195</v>
      </c>
      <c r="B108" s="13" t="s">
        <v>1196</v>
      </c>
      <c r="C108" s="15" t="s">
        <v>1197</v>
      </c>
      <c r="D108" s="13" t="s">
        <v>26</v>
      </c>
      <c r="E108" s="18">
        <v>0</v>
      </c>
      <c r="F108" s="14">
        <v>219.84</v>
      </c>
      <c r="G108" s="23">
        <f>IF(AND(F108&lt;&gt;0,F108&lt;&gt;""),F108*(1+$G$2),"")</f>
        <v>285.79200000000003</v>
      </c>
      <c r="H108" s="23">
        <f>ROUND((E108*G108),2)</f>
        <v>0</v>
      </c>
    </row>
    <row r="109" spans="1:9" ht="30" x14ac:dyDescent="0.25">
      <c r="A109" s="13" t="s">
        <v>1198</v>
      </c>
      <c r="B109" s="13" t="s">
        <v>1199</v>
      </c>
      <c r="C109" s="15" t="s">
        <v>1200</v>
      </c>
      <c r="D109" s="13" t="s">
        <v>26</v>
      </c>
      <c r="E109" s="18">
        <v>316</v>
      </c>
      <c r="F109" s="14">
        <v>77.28</v>
      </c>
      <c r="G109" s="23">
        <f>IF(AND(F109&lt;&gt;0,F109&lt;&gt;""),F109*(1+$G$2),"")</f>
        <v>100.464</v>
      </c>
      <c r="H109" s="23">
        <f>ROUND((E109*G109),2)</f>
        <v>31746.62</v>
      </c>
    </row>
    <row r="110" spans="1:9" x14ac:dyDescent="0.25">
      <c r="A110" s="13" t="s">
        <v>1201</v>
      </c>
      <c r="C110" s="15" t="s">
        <v>1202</v>
      </c>
      <c r="F110" s="14" t="s">
        <v>11</v>
      </c>
    </row>
    <row r="111" spans="1:9" x14ac:dyDescent="0.25">
      <c r="A111" s="13" t="s">
        <v>1203</v>
      </c>
      <c r="B111" s="13" t="s">
        <v>1204</v>
      </c>
      <c r="C111" s="15" t="s">
        <v>1205</v>
      </c>
      <c r="D111" s="13" t="s">
        <v>26</v>
      </c>
      <c r="E111" s="18">
        <v>3</v>
      </c>
      <c r="F111" s="14">
        <v>189.53</v>
      </c>
      <c r="G111" s="23">
        <f>IF(AND(F111&lt;&gt;0,F111&lt;&gt;""),F111*(1+$G$2),"")</f>
        <v>246.38900000000001</v>
      </c>
      <c r="H111" s="23">
        <f>ROUND((E111*G111),2)</f>
        <v>739.17</v>
      </c>
    </row>
    <row r="112" spans="1:9" x14ac:dyDescent="0.25">
      <c r="A112" s="13" t="s">
        <v>1206</v>
      </c>
      <c r="C112" s="15" t="s">
        <v>1207</v>
      </c>
      <c r="F112" s="14" t="s">
        <v>11</v>
      </c>
    </row>
    <row r="113" spans="1:9" hidden="1" x14ac:dyDescent="0.25">
      <c r="A113" s="13" t="s">
        <v>1208</v>
      </c>
      <c r="B113" s="13" t="s">
        <v>1209</v>
      </c>
      <c r="C113" s="15" t="s">
        <v>1210</v>
      </c>
      <c r="D113" s="13" t="s">
        <v>17</v>
      </c>
      <c r="E113" s="18">
        <v>0</v>
      </c>
      <c r="F113" s="14">
        <v>6.32</v>
      </c>
      <c r="G113" s="23">
        <f>IF(AND(F113&lt;&gt;0,F113&lt;&gt;""),F113*(1+$G$2),"")</f>
        <v>8.2160000000000011</v>
      </c>
      <c r="H113" s="23">
        <f>ROUND((E113*G113),2)</f>
        <v>0</v>
      </c>
    </row>
    <row r="114" spans="1:9" x14ac:dyDescent="0.25">
      <c r="A114" s="13" t="s">
        <v>1211</v>
      </c>
      <c r="B114" s="13" t="s">
        <v>1212</v>
      </c>
      <c r="C114" s="15" t="s">
        <v>1213</v>
      </c>
      <c r="D114" s="13" t="s">
        <v>17</v>
      </c>
      <c r="E114" s="18">
        <v>1578</v>
      </c>
      <c r="F114" s="14">
        <v>9.64</v>
      </c>
      <c r="G114" s="23">
        <f>IF(AND(F114&lt;&gt;0,F114&lt;&gt;""),F114*(1+$G$2),"")</f>
        <v>12.532000000000002</v>
      </c>
      <c r="H114" s="23">
        <f>ROUND((E114*G114),2)</f>
        <v>19775.5</v>
      </c>
    </row>
    <row r="115" spans="1:9" x14ac:dyDescent="0.25">
      <c r="A115" s="13" t="s">
        <v>1214</v>
      </c>
      <c r="C115" s="15" t="s">
        <v>1215</v>
      </c>
      <c r="F115" s="14" t="s">
        <v>11</v>
      </c>
    </row>
    <row r="116" spans="1:9" x14ac:dyDescent="0.25">
      <c r="A116" s="13" t="s">
        <v>1216</v>
      </c>
      <c r="B116" s="13" t="s">
        <v>1217</v>
      </c>
      <c r="C116" s="15" t="s">
        <v>1218</v>
      </c>
      <c r="D116" s="13" t="s">
        <v>59</v>
      </c>
      <c r="E116" s="18">
        <v>16</v>
      </c>
      <c r="F116" s="14">
        <v>71.069999999999993</v>
      </c>
      <c r="G116" s="23">
        <f>IF(AND(F116&lt;&gt;0,F116&lt;&gt;""),F116*(1+$G$2),"")</f>
        <v>92.390999999999991</v>
      </c>
      <c r="H116" s="23">
        <f>ROUND((E116*G116),2)</f>
        <v>1478.26</v>
      </c>
    </row>
    <row r="117" spans="1:9" x14ac:dyDescent="0.25">
      <c r="A117" s="13" t="s">
        <v>1219</v>
      </c>
      <c r="C117" s="15" t="s">
        <v>1220</v>
      </c>
      <c r="F117" s="14" t="s">
        <v>11</v>
      </c>
    </row>
    <row r="118" spans="1:9" x14ac:dyDescent="0.25">
      <c r="A118" s="13" t="s">
        <v>1221</v>
      </c>
      <c r="B118" s="13" t="s">
        <v>1222</v>
      </c>
      <c r="C118" s="15" t="s">
        <v>1223</v>
      </c>
      <c r="D118" s="13" t="s">
        <v>59</v>
      </c>
      <c r="E118" s="18">
        <v>1</v>
      </c>
      <c r="F118" s="14">
        <v>287.12</v>
      </c>
      <c r="G118" s="23">
        <f>IF(AND(F118&lt;&gt;0,F118&lt;&gt;""),F118*(1+$G$2),"")</f>
        <v>373.25600000000003</v>
      </c>
      <c r="H118" s="23">
        <f>ROUND((E118*G118),2)</f>
        <v>373.26</v>
      </c>
    </row>
    <row r="119" spans="1:9" x14ac:dyDescent="0.25">
      <c r="A119" s="13" t="s">
        <v>1224</v>
      </c>
      <c r="B119" s="13" t="s">
        <v>1225</v>
      </c>
      <c r="C119" s="15" t="s">
        <v>1226</v>
      </c>
      <c r="D119" s="13" t="s">
        <v>59</v>
      </c>
      <c r="E119" s="18">
        <v>1</v>
      </c>
      <c r="F119" s="14">
        <v>593.04</v>
      </c>
      <c r="G119" s="23">
        <f>IF(AND(F119&lt;&gt;0,F119&lt;&gt;""),F119*(1+$G$2),"")</f>
        <v>770.952</v>
      </c>
      <c r="H119" s="23">
        <f>ROUND((E119*G119),2)</f>
        <v>770.95</v>
      </c>
    </row>
    <row r="120" spans="1:9" s="38" customFormat="1" x14ac:dyDescent="0.25">
      <c r="A120" s="36" t="s">
        <v>1227</v>
      </c>
      <c r="B120" s="36"/>
      <c r="C120" s="37" t="s">
        <v>1228</v>
      </c>
      <c r="D120" s="36"/>
      <c r="E120" s="18"/>
      <c r="F120" s="6" t="s">
        <v>11</v>
      </c>
      <c r="G120" s="6"/>
      <c r="H120" s="6"/>
      <c r="I120" s="6"/>
    </row>
    <row r="121" spans="1:9" ht="30" x14ac:dyDescent="0.25">
      <c r="A121" s="13" t="s">
        <v>1229</v>
      </c>
      <c r="B121" s="13" t="s">
        <v>1230</v>
      </c>
      <c r="C121" s="15" t="s">
        <v>1231</v>
      </c>
      <c r="D121" s="13" t="s">
        <v>17</v>
      </c>
      <c r="E121" s="18">
        <v>11</v>
      </c>
      <c r="F121" s="14">
        <v>226.21</v>
      </c>
      <c r="G121" s="23">
        <f>IF(AND(F121&lt;&gt;0,F121&lt;&gt;""),F121*(1+$G$2),"")</f>
        <v>294.07300000000004</v>
      </c>
      <c r="H121" s="23">
        <f>ROUND((E121*G121),2)</f>
        <v>3234.8</v>
      </c>
    </row>
    <row r="122" spans="1:9" ht="30" x14ac:dyDescent="0.25">
      <c r="A122" s="13" t="s">
        <v>1232</v>
      </c>
      <c r="B122" s="13" t="s">
        <v>1233</v>
      </c>
      <c r="C122" s="15" t="s">
        <v>1234</v>
      </c>
      <c r="D122" s="13" t="s">
        <v>17</v>
      </c>
      <c r="E122" s="18">
        <v>2.7</v>
      </c>
      <c r="F122" s="14">
        <v>255.99</v>
      </c>
      <c r="G122" s="23">
        <f>IF(AND(F122&lt;&gt;0,F122&lt;&gt;""),F122*(1+$G$2),"")</f>
        <v>332.78700000000003</v>
      </c>
      <c r="H122" s="23">
        <f>ROUND((E122*G122),2)</f>
        <v>898.52</v>
      </c>
    </row>
    <row r="123" spans="1:9" s="38" customFormat="1" ht="30" x14ac:dyDescent="0.25">
      <c r="A123" s="36" t="s">
        <v>1235</v>
      </c>
      <c r="B123" s="36" t="s">
        <v>1236</v>
      </c>
      <c r="C123" s="37" t="s">
        <v>1237</v>
      </c>
      <c r="D123" s="36" t="s">
        <v>59</v>
      </c>
      <c r="E123" s="18">
        <v>1</v>
      </c>
      <c r="F123" s="6">
        <v>1111.43</v>
      </c>
      <c r="G123" s="6">
        <f>IF(AND(F123&lt;&gt;0,F123&lt;&gt;""),F123*(1+$G$2),"")</f>
        <v>1444.8590000000002</v>
      </c>
      <c r="H123" s="6">
        <f>ROUND((E123*G123),2)</f>
        <v>1444.86</v>
      </c>
      <c r="I123" s="6"/>
    </row>
    <row r="124" spans="1:9" x14ac:dyDescent="0.25">
      <c r="A124" s="13" t="s">
        <v>1238</v>
      </c>
      <c r="C124" s="15" t="s">
        <v>1239</v>
      </c>
      <c r="F124" s="14" t="s">
        <v>11</v>
      </c>
    </row>
    <row r="125" spans="1:9" x14ac:dyDescent="0.25">
      <c r="A125" s="13" t="s">
        <v>1240</v>
      </c>
      <c r="B125" s="13" t="s">
        <v>1241</v>
      </c>
      <c r="C125" s="15" t="s">
        <v>1242</v>
      </c>
      <c r="D125" s="13" t="s">
        <v>59</v>
      </c>
      <c r="E125" s="18">
        <v>8</v>
      </c>
      <c r="F125" s="14">
        <v>247.93</v>
      </c>
      <c r="G125" s="23">
        <f>IF(AND(F125&lt;&gt;0,F125&lt;&gt;""),F125*(1+$G$2),"")</f>
        <v>322.30900000000003</v>
      </c>
      <c r="H125" s="23">
        <f>ROUND((E125*G125),2)</f>
        <v>2578.4699999999998</v>
      </c>
    </row>
    <row r="126" spans="1:9" x14ac:dyDescent="0.25">
      <c r="A126" s="13" t="s">
        <v>1243</v>
      </c>
      <c r="C126" s="15" t="s">
        <v>1244</v>
      </c>
      <c r="F126" s="14" t="s">
        <v>11</v>
      </c>
    </row>
    <row r="127" spans="1:9" x14ac:dyDescent="0.25">
      <c r="A127" s="13" t="s">
        <v>1245</v>
      </c>
      <c r="B127" s="13" t="s">
        <v>1246</v>
      </c>
      <c r="C127" s="15" t="s">
        <v>1247</v>
      </c>
      <c r="D127" s="13" t="s">
        <v>59</v>
      </c>
      <c r="E127" s="18">
        <v>2</v>
      </c>
      <c r="F127" s="14">
        <v>130.13999999999999</v>
      </c>
      <c r="G127" s="23">
        <f>IF(AND(F127&lt;&gt;0,F127&lt;&gt;""),F127*(1+$G$2),"")</f>
        <v>169.18199999999999</v>
      </c>
      <c r="H127" s="23">
        <f>ROUND((E127*G127),2)</f>
        <v>338.36</v>
      </c>
    </row>
    <row r="128" spans="1:9" x14ac:dyDescent="0.25">
      <c r="A128" s="13" t="s">
        <v>1248</v>
      </c>
      <c r="C128" s="15" t="s">
        <v>1249</v>
      </c>
      <c r="F128" s="14" t="s">
        <v>11</v>
      </c>
    </row>
    <row r="129" spans="1:9" x14ac:dyDescent="0.25">
      <c r="A129" s="13" t="s">
        <v>1250</v>
      </c>
      <c r="B129" s="13" t="s">
        <v>468</v>
      </c>
      <c r="C129" s="15" t="s">
        <v>469</v>
      </c>
      <c r="D129" s="13" t="s">
        <v>26</v>
      </c>
      <c r="E129" s="18">
        <v>116</v>
      </c>
      <c r="F129" s="14">
        <v>29.47</v>
      </c>
      <c r="G129" s="23">
        <f>IF(AND(F129&lt;&gt;0,F129&lt;&gt;""),F129*(1+$G$2),"")</f>
        <v>38.311</v>
      </c>
      <c r="H129" s="23">
        <f>ROUND((E129*G129),2)</f>
        <v>4444.08</v>
      </c>
    </row>
    <row r="130" spans="1:9" x14ac:dyDescent="0.25">
      <c r="A130" s="13" t="s">
        <v>1251</v>
      </c>
      <c r="C130" s="15" t="s">
        <v>1252</v>
      </c>
      <c r="F130" s="14" t="s">
        <v>11</v>
      </c>
    </row>
    <row r="131" spans="1:9" ht="30" x14ac:dyDescent="0.25">
      <c r="A131" s="13" t="s">
        <v>1253</v>
      </c>
      <c r="B131" s="13" t="s">
        <v>1254</v>
      </c>
      <c r="C131" s="15" t="s">
        <v>1255</v>
      </c>
      <c r="D131" s="13" t="s">
        <v>59</v>
      </c>
      <c r="E131" s="18">
        <v>1</v>
      </c>
      <c r="F131" s="14">
        <v>5276</v>
      </c>
      <c r="G131" s="23">
        <f>IF(AND(F131&lt;&gt;0,F131&lt;&gt;""),F131*(1+$G$2),"")</f>
        <v>6858.8</v>
      </c>
      <c r="H131" s="23">
        <f>ROUND((E131*G131),2)</f>
        <v>6858.8</v>
      </c>
      <c r="I131" s="39"/>
    </row>
    <row r="132" spans="1:9" ht="30" x14ac:dyDescent="0.25">
      <c r="A132" s="13" t="s">
        <v>1256</v>
      </c>
      <c r="B132" s="13" t="s">
        <v>1257</v>
      </c>
      <c r="C132" s="15" t="s">
        <v>1258</v>
      </c>
      <c r="D132" s="13" t="s">
        <v>59</v>
      </c>
      <c r="E132" s="18">
        <v>1</v>
      </c>
      <c r="F132" s="14">
        <v>22400.16</v>
      </c>
      <c r="G132" s="23">
        <f>IF(AND(F132&lt;&gt;0,F132&lt;&gt;""),F132*(1+$G$2),"")</f>
        <v>29120.208000000002</v>
      </c>
      <c r="H132" s="23">
        <f>ROUND((E132*G132),2)</f>
        <v>29120.21</v>
      </c>
    </row>
    <row r="133" spans="1:9" x14ac:dyDescent="0.25">
      <c r="A133" s="13" t="s">
        <v>1259</v>
      </c>
      <c r="C133" s="15" t="s">
        <v>573</v>
      </c>
      <c r="F133" s="14" t="s">
        <v>11</v>
      </c>
    </row>
    <row r="134" spans="1:9" x14ac:dyDescent="0.25">
      <c r="A134" s="13" t="s">
        <v>1260</v>
      </c>
      <c r="B134" s="13" t="s">
        <v>1261</v>
      </c>
      <c r="C134" s="15" t="s">
        <v>1262</v>
      </c>
      <c r="D134" s="13" t="s">
        <v>59</v>
      </c>
      <c r="E134" s="18">
        <v>1</v>
      </c>
      <c r="F134" s="14">
        <v>30.5</v>
      </c>
      <c r="G134" s="23">
        <f>IF(AND(F134&lt;&gt;0,F134&lt;&gt;""),F134*(1+$G$2),"")</f>
        <v>39.65</v>
      </c>
      <c r="H134" s="23">
        <f>ROUND((E134*G134),2)</f>
        <v>39.65</v>
      </c>
    </row>
    <row r="135" spans="1:9" x14ac:dyDescent="0.25">
      <c r="A135" s="13" t="s">
        <v>1263</v>
      </c>
      <c r="B135" s="13" t="s">
        <v>1264</v>
      </c>
      <c r="C135" s="15" t="s">
        <v>1265</v>
      </c>
      <c r="D135" s="13" t="s">
        <v>59</v>
      </c>
      <c r="E135" s="18">
        <v>1</v>
      </c>
      <c r="F135" s="14">
        <v>130.99</v>
      </c>
      <c r="G135" s="23">
        <f>IF(AND(F135&lt;&gt;0,F135&lt;&gt;""),F135*(1+$G$2),"")</f>
        <v>170.28700000000001</v>
      </c>
      <c r="H135" s="23">
        <f>ROUND((E135*G135),2)</f>
        <v>170.29</v>
      </c>
    </row>
    <row r="136" spans="1:9" x14ac:dyDescent="0.25">
      <c r="A136" s="13" t="s">
        <v>1266</v>
      </c>
      <c r="B136" s="13" t="s">
        <v>1267</v>
      </c>
      <c r="C136" s="15" t="s">
        <v>1268</v>
      </c>
      <c r="D136" s="13" t="s">
        <v>59</v>
      </c>
      <c r="E136" s="18">
        <v>1</v>
      </c>
      <c r="F136" s="14">
        <v>87.4</v>
      </c>
      <c r="G136" s="23">
        <f>IF(AND(F136&lt;&gt;0,F136&lt;&gt;""),F136*(1+$G$2),"")</f>
        <v>113.62</v>
      </c>
      <c r="H136" s="23">
        <f>ROUND((E136*G136),2)</f>
        <v>113.62</v>
      </c>
    </row>
    <row r="137" spans="1:9" x14ac:dyDescent="0.25">
      <c r="G137" s="23" t="str">
        <f>IF(AND(F137&lt;&gt;0,F137&lt;&gt;""),F137*(1+$G$2),"")</f>
        <v/>
      </c>
    </row>
    <row r="138" spans="1:9" x14ac:dyDescent="0.25">
      <c r="A138" s="8"/>
      <c r="B138" s="8"/>
      <c r="C138" s="10" t="s">
        <v>783</v>
      </c>
      <c r="D138" s="8"/>
      <c r="E138" s="31"/>
      <c r="F138" s="12"/>
      <c r="G138" s="23" t="str">
        <f>IF(AND(F138&lt;&gt;0,F138&lt;&gt;""),F138*(1+$G$2),"")</f>
        <v/>
      </c>
      <c r="H138" s="26"/>
      <c r="I138" s="26">
        <f>SUM(H100:H136)</f>
        <v>145346.10999999999</v>
      </c>
    </row>
    <row r="139" spans="1:9" x14ac:dyDescent="0.25">
      <c r="A139" s="8"/>
      <c r="B139" s="8"/>
      <c r="C139" s="10"/>
      <c r="D139" s="8"/>
      <c r="E139" s="31"/>
      <c r="F139" s="12"/>
      <c r="G139" s="23" t="str">
        <f>IF(AND(F139&lt;&gt;0,F139&lt;&gt;""),F139*(1+$G$2),"")</f>
        <v/>
      </c>
      <c r="H139" s="26"/>
      <c r="I139" s="26"/>
    </row>
    <row r="140" spans="1:9" x14ac:dyDescent="0.25">
      <c r="A140" s="8" t="s">
        <v>1269</v>
      </c>
      <c r="B140" s="8"/>
      <c r="C140" s="10" t="s">
        <v>1270</v>
      </c>
      <c r="D140" s="8"/>
      <c r="E140" s="31"/>
      <c r="F140" s="12" t="s">
        <v>11</v>
      </c>
      <c r="H140" s="26"/>
      <c r="I140" s="26"/>
    </row>
    <row r="141" spans="1:9" x14ac:dyDescent="0.25">
      <c r="A141" s="13" t="s">
        <v>1271</v>
      </c>
      <c r="C141" s="15" t="s">
        <v>1272</v>
      </c>
      <c r="F141" s="14" t="s">
        <v>11</v>
      </c>
    </row>
    <row r="142" spans="1:9" x14ac:dyDescent="0.25">
      <c r="A142" s="13" t="s">
        <v>1273</v>
      </c>
      <c r="B142" s="13" t="s">
        <v>1274</v>
      </c>
      <c r="C142" s="15" t="s">
        <v>1275</v>
      </c>
      <c r="D142" s="13" t="s">
        <v>17</v>
      </c>
      <c r="E142" s="18">
        <v>1351</v>
      </c>
      <c r="F142" s="14">
        <v>2.4900000000000002</v>
      </c>
      <c r="G142" s="23">
        <f>IF(AND(F142&lt;&gt;0,F142&lt;&gt;""),F142*(1+$G$2),"")</f>
        <v>3.2370000000000005</v>
      </c>
      <c r="H142" s="23">
        <f>ROUND((E142*G142),2)</f>
        <v>4373.1899999999996</v>
      </c>
    </row>
    <row r="143" spans="1:9" ht="30" x14ac:dyDescent="0.25">
      <c r="A143" s="13" t="s">
        <v>1276</v>
      </c>
      <c r="B143" s="13" t="s">
        <v>1277</v>
      </c>
      <c r="C143" s="15" t="s">
        <v>1278</v>
      </c>
      <c r="D143" s="13" t="s">
        <v>603</v>
      </c>
      <c r="E143" s="18">
        <v>135</v>
      </c>
      <c r="F143" s="14">
        <v>156.87</v>
      </c>
      <c r="G143" s="23">
        <f>IF(AND(F143&lt;&gt;0,F143&lt;&gt;""),F143*(1+$G$2),"")</f>
        <v>203.93100000000001</v>
      </c>
      <c r="H143" s="23">
        <f>ROUND((E143*G143),2)</f>
        <v>27530.69</v>
      </c>
    </row>
    <row r="144" spans="1:9" hidden="1" x14ac:dyDescent="0.25">
      <c r="A144" s="13" t="s">
        <v>1279</v>
      </c>
      <c r="C144" s="15" t="s">
        <v>1280</v>
      </c>
      <c r="F144" s="14" t="s">
        <v>11</v>
      </c>
    </row>
    <row r="145" spans="1:9" hidden="1" x14ac:dyDescent="0.25">
      <c r="A145" s="13" t="s">
        <v>1281</v>
      </c>
      <c r="B145" s="13" t="s">
        <v>1282</v>
      </c>
      <c r="C145" s="15" t="s">
        <v>1283</v>
      </c>
      <c r="D145" s="13" t="s">
        <v>17</v>
      </c>
      <c r="E145" s="18">
        <v>0</v>
      </c>
      <c r="F145" s="14">
        <v>28.27</v>
      </c>
      <c r="G145" s="23">
        <f>IF(AND(F145&lt;&gt;0,F145&lt;&gt;""),F145*(1+$G$2),"")</f>
        <v>36.750999999999998</v>
      </c>
      <c r="H145" s="23">
        <f>ROUND((E145*G145),2)</f>
        <v>0</v>
      </c>
    </row>
    <row r="146" spans="1:9" hidden="1" x14ac:dyDescent="0.25">
      <c r="A146" s="13" t="s">
        <v>1284</v>
      </c>
      <c r="B146" s="13" t="s">
        <v>1285</v>
      </c>
      <c r="C146" s="15" t="s">
        <v>1286</v>
      </c>
      <c r="D146" s="13" t="s">
        <v>17</v>
      </c>
      <c r="E146" s="18">
        <v>0</v>
      </c>
      <c r="F146" s="14">
        <v>26.53</v>
      </c>
      <c r="G146" s="23">
        <f>IF(AND(F146&lt;&gt;0,F146&lt;&gt;""),F146*(1+$G$2),"")</f>
        <v>34.489000000000004</v>
      </c>
      <c r="H146" s="23">
        <f>ROUND((E146*G146),2)</f>
        <v>0</v>
      </c>
    </row>
    <row r="147" spans="1:9" ht="30" x14ac:dyDescent="0.25">
      <c r="A147" s="13" t="s">
        <v>1287</v>
      </c>
      <c r="B147" s="13" t="s">
        <v>1288</v>
      </c>
      <c r="C147" s="15" t="s">
        <v>1289</v>
      </c>
      <c r="D147" s="13" t="s">
        <v>17</v>
      </c>
      <c r="E147" s="18">
        <v>1351</v>
      </c>
      <c r="F147" s="14">
        <v>55.98</v>
      </c>
      <c r="G147" s="23">
        <f>IF(AND(F147&lt;&gt;0,F147&lt;&gt;""),F147*(1+$G$2),"")</f>
        <v>72.774000000000001</v>
      </c>
      <c r="H147" s="23">
        <f>ROUND((E147*G147),2)</f>
        <v>98317.67</v>
      </c>
    </row>
    <row r="148" spans="1:9" x14ac:dyDescent="0.25">
      <c r="A148" s="13" t="s">
        <v>1290</v>
      </c>
      <c r="C148" s="15" t="s">
        <v>1291</v>
      </c>
      <c r="F148" s="14" t="s">
        <v>11</v>
      </c>
    </row>
    <row r="149" spans="1:9" ht="30" x14ac:dyDescent="0.25">
      <c r="A149" s="13" t="s">
        <v>1292</v>
      </c>
      <c r="B149" s="13" t="s">
        <v>1293</v>
      </c>
      <c r="C149" s="15" t="s">
        <v>1294</v>
      </c>
      <c r="D149" s="13" t="s">
        <v>17</v>
      </c>
      <c r="E149" s="18">
        <v>45</v>
      </c>
      <c r="F149" s="14">
        <v>22.64</v>
      </c>
      <c r="G149" s="23">
        <f>IF(AND(F149&lt;&gt;0,F149&lt;&gt;""),F149*(1+$G$2),"")</f>
        <v>29.432000000000002</v>
      </c>
      <c r="H149" s="23">
        <f>ROUND((E149*G149),2)</f>
        <v>1324.44</v>
      </c>
    </row>
    <row r="151" spans="1:9" x14ac:dyDescent="0.25">
      <c r="A151" s="8"/>
      <c r="B151" s="8"/>
      <c r="C151" s="10" t="s">
        <v>1295</v>
      </c>
      <c r="D151" s="8"/>
      <c r="E151" s="31"/>
      <c r="F151" s="12"/>
      <c r="G151" s="26"/>
      <c r="H151" s="26"/>
      <c r="I151" s="26">
        <f>SUM(H141:H149)</f>
        <v>131545.99</v>
      </c>
    </row>
    <row r="152" spans="1:9" x14ac:dyDescent="0.25">
      <c r="A152" s="8"/>
      <c r="B152" s="8"/>
      <c r="C152" s="10"/>
      <c r="D152" s="8"/>
      <c r="E152" s="31"/>
      <c r="F152" s="12"/>
      <c r="G152" s="26"/>
      <c r="H152" s="26"/>
      <c r="I152" s="26"/>
    </row>
    <row r="153" spans="1:9" x14ac:dyDescent="0.25">
      <c r="A153" s="8"/>
      <c r="B153" s="8"/>
      <c r="C153" s="10"/>
      <c r="D153" s="8"/>
      <c r="E153" s="31"/>
      <c r="F153" s="12"/>
      <c r="G153" s="26"/>
      <c r="H153" s="26"/>
      <c r="I153" s="26"/>
    </row>
    <row r="154" spans="1:9" x14ac:dyDescent="0.25">
      <c r="A154" s="8"/>
      <c r="B154" s="8"/>
      <c r="C154" s="10" t="s">
        <v>594</v>
      </c>
      <c r="D154" s="8"/>
      <c r="E154" s="31"/>
      <c r="F154" s="12"/>
      <c r="G154" s="26"/>
      <c r="H154" s="26"/>
      <c r="I154" s="26">
        <f>SUM(I6:I153)</f>
        <v>372788.74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312"/>
  <sheetViews>
    <sheetView workbookViewId="0">
      <selection activeCell="K288" sqref="K288"/>
    </sheetView>
  </sheetViews>
  <sheetFormatPr defaultRowHeight="15" x14ac:dyDescent="0.25"/>
  <cols>
    <col min="1" max="1" width="12" style="13" customWidth="1"/>
    <col min="2" max="2" width="9.28515625" style="13" hidden="1" customWidth="1"/>
    <col min="3" max="3" width="83" style="15" customWidth="1"/>
    <col min="4" max="4" width="4.85546875" style="13" customWidth="1"/>
    <col min="5" max="5" width="10.7109375" style="18" customWidth="1"/>
    <col min="6" max="6" width="11.28515625" style="14" hidden="1" customWidth="1"/>
    <col min="7" max="7" width="11.28515625" style="23" customWidth="1"/>
    <col min="8" max="8" width="11.5703125" style="23" customWidth="1"/>
    <col min="9" max="9" width="10.5703125" style="23" customWidth="1"/>
    <col min="10" max="10" width="2.7109375" customWidth="1"/>
    <col min="11" max="11" width="12" bestFit="1" customWidth="1"/>
    <col min="12" max="12" width="0" hidden="1" customWidth="1"/>
  </cols>
  <sheetData>
    <row r="1" spans="1:12" ht="15.75" x14ac:dyDescent="0.25">
      <c r="A1" s="1" t="s">
        <v>2029</v>
      </c>
      <c r="B1" s="1"/>
      <c r="C1" s="3"/>
      <c r="G1" s="47" t="s">
        <v>2027</v>
      </c>
      <c r="H1" s="47" t="s">
        <v>2028</v>
      </c>
      <c r="L1">
        <f>[1]Bloco!M1</f>
        <v>64</v>
      </c>
    </row>
    <row r="2" spans="1:12" ht="15.75" x14ac:dyDescent="0.25">
      <c r="A2" s="1" t="s">
        <v>1296</v>
      </c>
      <c r="B2" s="1"/>
      <c r="C2" s="3"/>
      <c r="G2" s="49">
        <f>+Bloco!G2</f>
        <v>0.30000000000000004</v>
      </c>
      <c r="H2" s="49">
        <f>+Bloco!H2</f>
        <v>0</v>
      </c>
      <c r="L2">
        <f>[1]Bloco!M2</f>
        <v>4</v>
      </c>
    </row>
    <row r="4" spans="1:12" x14ac:dyDescent="0.25">
      <c r="A4" s="8" t="s">
        <v>1</v>
      </c>
      <c r="B4" s="8" t="s">
        <v>2</v>
      </c>
      <c r="C4" s="10" t="s">
        <v>3</v>
      </c>
      <c r="D4" s="8" t="s">
        <v>4</v>
      </c>
      <c r="E4" s="31" t="s">
        <v>5</v>
      </c>
      <c r="F4" s="12" t="s">
        <v>6</v>
      </c>
      <c r="G4" s="26" t="s">
        <v>7</v>
      </c>
      <c r="H4" s="26" t="s">
        <v>8</v>
      </c>
    </row>
    <row r="5" spans="1:12" x14ac:dyDescent="0.25">
      <c r="A5" s="8"/>
      <c r="B5" s="8"/>
      <c r="C5" s="10"/>
      <c r="D5" s="8"/>
      <c r="E5" s="31"/>
      <c r="F5" s="12"/>
      <c r="G5" s="26"/>
      <c r="H5" s="26"/>
    </row>
    <row r="6" spans="1:12" x14ac:dyDescent="0.25">
      <c r="A6" s="8" t="s">
        <v>1297</v>
      </c>
      <c r="B6" s="8"/>
      <c r="C6" s="10" t="s">
        <v>1298</v>
      </c>
      <c r="D6" s="8"/>
      <c r="E6" s="31"/>
      <c r="F6" s="12" t="s">
        <v>11</v>
      </c>
      <c r="H6" s="26"/>
      <c r="I6" s="26"/>
    </row>
    <row r="7" spans="1:12" x14ac:dyDescent="0.25">
      <c r="A7" s="13" t="s">
        <v>1299</v>
      </c>
      <c r="C7" s="15" t="s">
        <v>1300</v>
      </c>
      <c r="F7" s="14" t="s">
        <v>11</v>
      </c>
    </row>
    <row r="8" spans="1:12" hidden="1" x14ac:dyDescent="0.25">
      <c r="A8" s="13" t="s">
        <v>1301</v>
      </c>
      <c r="B8" s="13" t="s">
        <v>1302</v>
      </c>
      <c r="C8" s="15" t="s">
        <v>1303</v>
      </c>
      <c r="D8" s="13" t="s">
        <v>26</v>
      </c>
      <c r="E8" s="18">
        <v>0</v>
      </c>
      <c r="F8" s="14">
        <v>157.57</v>
      </c>
      <c r="G8" s="23">
        <f>IF(AND(F8&lt;&gt;0,F8&lt;&gt;""),F8*(1+$G$2),"")</f>
        <v>204.84100000000001</v>
      </c>
      <c r="H8" s="23">
        <f>ROUND((E8*G8),2)</f>
        <v>0</v>
      </c>
    </row>
    <row r="9" spans="1:12" hidden="1" x14ac:dyDescent="0.25">
      <c r="A9" s="13" t="s">
        <v>1304</v>
      </c>
      <c r="B9" s="13" t="s">
        <v>1305</v>
      </c>
      <c r="C9" s="15" t="s">
        <v>1306</v>
      </c>
      <c r="D9" s="13" t="s">
        <v>26</v>
      </c>
      <c r="E9" s="18">
        <v>0</v>
      </c>
      <c r="F9" s="14">
        <v>50.49</v>
      </c>
      <c r="G9" s="23">
        <f>IF(AND(F9&lt;&gt;0,F9&lt;&gt;""),F9*(1+$G$2),"")</f>
        <v>65.637</v>
      </c>
      <c r="H9" s="23">
        <f>ROUND((E9*G9),2)</f>
        <v>0</v>
      </c>
    </row>
    <row r="10" spans="1:12" hidden="1" x14ac:dyDescent="0.25">
      <c r="A10" s="13" t="s">
        <v>1307</v>
      </c>
      <c r="B10" s="13" t="s">
        <v>1308</v>
      </c>
      <c r="C10" s="15" t="s">
        <v>1309</v>
      </c>
      <c r="D10" s="13" t="s">
        <v>26</v>
      </c>
      <c r="E10" s="18">
        <v>0</v>
      </c>
      <c r="F10" s="14">
        <v>53.49</v>
      </c>
      <c r="G10" s="23">
        <f>IF(AND(F10&lt;&gt;0,F10&lt;&gt;""),F10*(1+$G$2),"")</f>
        <v>69.537000000000006</v>
      </c>
      <c r="H10" s="23">
        <f>ROUND((E10*G10),2)</f>
        <v>0</v>
      </c>
    </row>
    <row r="11" spans="1:12" hidden="1" x14ac:dyDescent="0.25">
      <c r="A11" s="13" t="s">
        <v>1310</v>
      </c>
      <c r="B11" s="13" t="s">
        <v>1311</v>
      </c>
      <c r="C11" s="15" t="s">
        <v>1312</v>
      </c>
      <c r="D11" s="13" t="s">
        <v>26</v>
      </c>
      <c r="E11" s="18">
        <v>0</v>
      </c>
      <c r="F11" s="14">
        <v>161.94</v>
      </c>
      <c r="G11" s="23">
        <f>IF(AND(F11&lt;&gt;0,F11&lt;&gt;""),F11*(1+$G$2),"")</f>
        <v>210.52199999999999</v>
      </c>
      <c r="H11" s="23">
        <f>ROUND((E11*G11),2)</f>
        <v>0</v>
      </c>
    </row>
    <row r="12" spans="1:12" x14ac:dyDescent="0.25">
      <c r="A12" s="13" t="s">
        <v>1313</v>
      </c>
      <c r="B12" s="13" t="s">
        <v>1314</v>
      </c>
      <c r="C12" s="15" t="s">
        <v>1315</v>
      </c>
      <c r="D12" s="13" t="s">
        <v>26</v>
      </c>
      <c r="E12" s="18">
        <v>39</v>
      </c>
      <c r="F12" s="14">
        <v>142.37</v>
      </c>
      <c r="G12" s="23">
        <f>IF(AND(F12&lt;&gt;0,F12&lt;&gt;""),F12*(1+$G$2),"")</f>
        <v>185.08100000000002</v>
      </c>
      <c r="H12" s="23">
        <f>ROUND((E12*G12),2)</f>
        <v>7218.16</v>
      </c>
    </row>
    <row r="13" spans="1:12" x14ac:dyDescent="0.25">
      <c r="A13" s="13" t="s">
        <v>1316</v>
      </c>
      <c r="C13" s="15" t="s">
        <v>1317</v>
      </c>
      <c r="F13" s="14" t="s">
        <v>11</v>
      </c>
    </row>
    <row r="14" spans="1:12" ht="30" x14ac:dyDescent="0.25">
      <c r="A14" s="13" t="s">
        <v>1318</v>
      </c>
      <c r="B14" s="13" t="s">
        <v>1319</v>
      </c>
      <c r="C14" s="15" t="s">
        <v>1320</v>
      </c>
      <c r="D14" s="13" t="s">
        <v>59</v>
      </c>
      <c r="E14" s="18">
        <v>20</v>
      </c>
      <c r="F14" s="14">
        <v>139.47999999999999</v>
      </c>
      <c r="G14" s="23">
        <f>IF(AND(F14&lt;&gt;0,F14&lt;&gt;""),F14*(1+$G$2),"")</f>
        <v>181.32399999999998</v>
      </c>
      <c r="H14" s="23">
        <f>ROUND((E14*G14),2)</f>
        <v>3626.48</v>
      </c>
    </row>
    <row r="15" spans="1:12" ht="30" hidden="1" x14ac:dyDescent="0.25">
      <c r="A15" s="13" t="s">
        <v>1321</v>
      </c>
      <c r="B15" s="13" t="s">
        <v>1322</v>
      </c>
      <c r="C15" s="15" t="s">
        <v>1323</v>
      </c>
      <c r="D15" s="13" t="s">
        <v>59</v>
      </c>
      <c r="E15" s="18">
        <v>0</v>
      </c>
      <c r="F15" s="14">
        <v>123.98</v>
      </c>
      <c r="G15" s="23">
        <f>IF(AND(F15&lt;&gt;0,F15&lt;&gt;""),F15*(1+$G$2),"")</f>
        <v>161.17400000000001</v>
      </c>
      <c r="H15" s="23">
        <f>ROUND((E15*G15),2)</f>
        <v>0</v>
      </c>
    </row>
    <row r="16" spans="1:12" ht="30" x14ac:dyDescent="0.25">
      <c r="A16" s="13" t="s">
        <v>1324</v>
      </c>
      <c r="B16" s="13" t="s">
        <v>1325</v>
      </c>
      <c r="C16" s="15" t="s">
        <v>1326</v>
      </c>
      <c r="D16" s="13" t="s">
        <v>59</v>
      </c>
      <c r="E16" s="18">
        <v>3</v>
      </c>
      <c r="F16" s="14">
        <v>44.47</v>
      </c>
      <c r="G16" s="23">
        <f>IF(AND(F16&lt;&gt;0,F16&lt;&gt;""),F16*(1+$G$2),"")</f>
        <v>57.811</v>
      </c>
      <c r="H16" s="23">
        <f>ROUND((E16*G16),2)</f>
        <v>173.43</v>
      </c>
    </row>
    <row r="17" spans="1:11" ht="30" hidden="1" x14ac:dyDescent="0.25">
      <c r="A17" s="13" t="s">
        <v>1327</v>
      </c>
      <c r="B17" s="13" t="s">
        <v>1328</v>
      </c>
      <c r="C17" s="15" t="s">
        <v>1329</v>
      </c>
      <c r="D17" s="13" t="s">
        <v>59</v>
      </c>
      <c r="E17" s="18">
        <v>0</v>
      </c>
      <c r="F17" s="14">
        <v>60.01</v>
      </c>
      <c r="G17" s="23">
        <f>IF(AND(F17&lt;&gt;0,F17&lt;&gt;""),F17*(1+$G$2),"")</f>
        <v>78.013000000000005</v>
      </c>
      <c r="H17" s="23">
        <f>ROUND((E17*G17),2)</f>
        <v>0</v>
      </c>
    </row>
    <row r="18" spans="1:11" hidden="1" x14ac:dyDescent="0.25">
      <c r="A18" s="13" t="s">
        <v>1330</v>
      </c>
      <c r="B18" s="13" t="s">
        <v>1331</v>
      </c>
      <c r="C18" s="15" t="s">
        <v>1332</v>
      </c>
      <c r="D18" s="13" t="s">
        <v>59</v>
      </c>
      <c r="E18" s="18">
        <v>0</v>
      </c>
      <c r="F18" s="14">
        <v>217.51</v>
      </c>
      <c r="G18" s="23">
        <f>IF(AND(F18&lt;&gt;0,F18&lt;&gt;""),F18*(1+$G$2),"")</f>
        <v>282.76299999999998</v>
      </c>
      <c r="H18" s="23">
        <f>ROUND((E18*G18),2)</f>
        <v>0</v>
      </c>
    </row>
    <row r="19" spans="1:11" hidden="1" x14ac:dyDescent="0.25">
      <c r="A19" s="13" t="s">
        <v>1333</v>
      </c>
      <c r="B19" s="13" t="s">
        <v>1334</v>
      </c>
      <c r="C19" s="15" t="s">
        <v>1335</v>
      </c>
      <c r="D19" s="13" t="s">
        <v>59</v>
      </c>
      <c r="E19" s="18">
        <v>0</v>
      </c>
      <c r="F19" s="14">
        <v>239.27</v>
      </c>
      <c r="G19" s="23">
        <f>IF(AND(F19&lt;&gt;0,F19&lt;&gt;""),F19*(1+$G$2),"")</f>
        <v>311.05100000000004</v>
      </c>
      <c r="H19" s="23">
        <f>ROUND((E19*G19),2)</f>
        <v>0</v>
      </c>
    </row>
    <row r="20" spans="1:11" hidden="1" x14ac:dyDescent="0.25">
      <c r="A20" s="13" t="s">
        <v>1336</v>
      </c>
      <c r="B20" s="13" t="s">
        <v>1337</v>
      </c>
      <c r="C20" s="15" t="s">
        <v>1338</v>
      </c>
      <c r="D20" s="13" t="s">
        <v>59</v>
      </c>
      <c r="E20" s="18">
        <v>0</v>
      </c>
      <c r="F20" s="14">
        <v>261.02999999999997</v>
      </c>
      <c r="G20" s="23">
        <f>IF(AND(F20&lt;&gt;0,F20&lt;&gt;""),F20*(1+$G$2),"")</f>
        <v>339.339</v>
      </c>
      <c r="H20" s="23">
        <f>ROUND((E20*G20),2)</f>
        <v>0</v>
      </c>
    </row>
    <row r="21" spans="1:11" hidden="1" x14ac:dyDescent="0.25">
      <c r="A21" s="13" t="s">
        <v>1339</v>
      </c>
      <c r="B21" s="13" t="s">
        <v>1340</v>
      </c>
      <c r="C21" s="15" t="s">
        <v>1341</v>
      </c>
      <c r="D21" s="13" t="s">
        <v>59</v>
      </c>
      <c r="E21" s="18">
        <v>0</v>
      </c>
      <c r="F21" s="14">
        <v>282.8</v>
      </c>
      <c r="G21" s="23">
        <f>IF(AND(F21&lt;&gt;0,F21&lt;&gt;""),F21*(1+$G$2),"")</f>
        <v>367.64000000000004</v>
      </c>
      <c r="H21" s="23">
        <f>ROUND((E21*G21),2)</f>
        <v>0</v>
      </c>
    </row>
    <row r="22" spans="1:11" hidden="1" x14ac:dyDescent="0.25">
      <c r="A22" s="13" t="s">
        <v>1342</v>
      </c>
      <c r="B22" s="13" t="s">
        <v>1343</v>
      </c>
      <c r="C22" s="15" t="s">
        <v>1344</v>
      </c>
      <c r="D22" s="13" t="s">
        <v>59</v>
      </c>
      <c r="E22" s="18">
        <v>0</v>
      </c>
      <c r="F22" s="14">
        <v>304.56</v>
      </c>
      <c r="G22" s="23">
        <f>IF(AND(F22&lt;&gt;0,F22&lt;&gt;""),F22*(1+$G$2),"")</f>
        <v>395.928</v>
      </c>
      <c r="H22" s="23">
        <f>ROUND((E22*G22),2)</f>
        <v>0</v>
      </c>
    </row>
    <row r="23" spans="1:11" hidden="1" x14ac:dyDescent="0.25">
      <c r="A23" s="13" t="s">
        <v>1345</v>
      </c>
      <c r="B23" s="13" t="s">
        <v>1346</v>
      </c>
      <c r="C23" s="15" t="s">
        <v>1347</v>
      </c>
      <c r="D23" s="13" t="s">
        <v>59</v>
      </c>
      <c r="E23" s="18">
        <v>0</v>
      </c>
      <c r="F23" s="14">
        <v>326.32</v>
      </c>
      <c r="G23" s="23">
        <f>IF(AND(F23&lt;&gt;0,F23&lt;&gt;""),F23*(1+$G$2),"")</f>
        <v>424.21600000000001</v>
      </c>
      <c r="H23" s="23">
        <f>ROUND((E23*G23),2)</f>
        <v>0</v>
      </c>
    </row>
    <row r="24" spans="1:11" hidden="1" x14ac:dyDescent="0.25">
      <c r="A24" s="13" t="s">
        <v>1348</v>
      </c>
      <c r="B24" s="13" t="s">
        <v>1349</v>
      </c>
      <c r="C24" s="15" t="s">
        <v>1350</v>
      </c>
      <c r="D24" s="13" t="s">
        <v>59</v>
      </c>
      <c r="E24" s="18">
        <v>0</v>
      </c>
      <c r="F24" s="14">
        <v>456.9</v>
      </c>
      <c r="G24" s="23">
        <f>IF(AND(F24&lt;&gt;0,F24&lt;&gt;""),F24*(1+$G$2),"")</f>
        <v>593.97</v>
      </c>
      <c r="H24" s="23">
        <f>ROUND((E24*G24),2)</f>
        <v>0</v>
      </c>
    </row>
    <row r="25" spans="1:11" x14ac:dyDescent="0.25">
      <c r="A25" s="13" t="s">
        <v>1351</v>
      </c>
      <c r="C25" s="15" t="s">
        <v>1352</v>
      </c>
      <c r="F25" s="14" t="s">
        <v>11</v>
      </c>
    </row>
    <row r="26" spans="1:11" x14ac:dyDescent="0.25">
      <c r="A26" s="13" t="s">
        <v>1353</v>
      </c>
      <c r="B26" s="13" t="s">
        <v>1354</v>
      </c>
      <c r="C26" s="15" t="s">
        <v>1355</v>
      </c>
      <c r="D26" s="13" t="s">
        <v>26</v>
      </c>
      <c r="E26" s="18">
        <v>108</v>
      </c>
      <c r="F26" s="14">
        <v>14.79</v>
      </c>
      <c r="G26" s="23">
        <f>IF(AND(F26&lt;&gt;0,F26&lt;&gt;""),F26*(1+$G$2),"")</f>
        <v>19.227</v>
      </c>
      <c r="H26" s="23">
        <f>ROUND((E26*G26),2)</f>
        <v>2076.52</v>
      </c>
      <c r="K26" s="7"/>
    </row>
    <row r="27" spans="1:11" x14ac:dyDescent="0.25">
      <c r="A27" s="13" t="s">
        <v>1356</v>
      </c>
      <c r="B27" s="13" t="s">
        <v>1357</v>
      </c>
      <c r="C27" s="15" t="s">
        <v>1358</v>
      </c>
      <c r="D27" s="13" t="s">
        <v>26</v>
      </c>
      <c r="E27" s="18">
        <v>18</v>
      </c>
      <c r="F27" s="14">
        <v>24.13</v>
      </c>
      <c r="G27" s="23">
        <f>IF(AND(F27&lt;&gt;0,F27&lt;&gt;""),F27*(1+$G$2),"")</f>
        <v>31.369</v>
      </c>
      <c r="H27" s="23">
        <f>ROUND((E27*G27),2)</f>
        <v>564.64</v>
      </c>
    </row>
    <row r="28" spans="1:11" x14ac:dyDescent="0.25">
      <c r="A28" s="13" t="s">
        <v>1359</v>
      </c>
      <c r="B28" s="13" t="s">
        <v>1360</v>
      </c>
      <c r="C28" s="15" t="s">
        <v>1361</v>
      </c>
      <c r="D28" s="13" t="s">
        <v>26</v>
      </c>
      <c r="E28" s="18">
        <v>6</v>
      </c>
      <c r="F28" s="14">
        <v>44.26</v>
      </c>
      <c r="G28" s="23">
        <f>IF(AND(F28&lt;&gt;0,F28&lt;&gt;""),F28*(1+$G$2),"")</f>
        <v>57.537999999999997</v>
      </c>
      <c r="H28" s="23">
        <f>ROUND((E28*G28),2)</f>
        <v>345.23</v>
      </c>
    </row>
    <row r="29" spans="1:11" hidden="1" x14ac:dyDescent="0.25">
      <c r="A29" s="13" t="s">
        <v>1362</v>
      </c>
      <c r="B29" s="13" t="s">
        <v>1363</v>
      </c>
      <c r="C29" s="15" t="s">
        <v>1364</v>
      </c>
      <c r="D29" s="13" t="s">
        <v>59</v>
      </c>
      <c r="E29" s="18">
        <v>0</v>
      </c>
      <c r="F29" s="14">
        <v>25.98</v>
      </c>
      <c r="G29" s="23">
        <f>IF(AND(F29&lt;&gt;0,F29&lt;&gt;""),F29*(1+$G$2),"")</f>
        <v>33.774000000000001</v>
      </c>
      <c r="H29" s="23">
        <f>ROUND((E29*G29),2)</f>
        <v>0</v>
      </c>
    </row>
    <row r="30" spans="1:11" hidden="1" x14ac:dyDescent="0.25">
      <c r="A30" s="13" t="s">
        <v>1365</v>
      </c>
      <c r="B30" s="13" t="s">
        <v>1366</v>
      </c>
      <c r="C30" s="15" t="s">
        <v>1367</v>
      </c>
      <c r="D30" s="13" t="s">
        <v>26</v>
      </c>
      <c r="E30" s="18">
        <v>0</v>
      </c>
      <c r="F30" s="14">
        <v>38.71</v>
      </c>
      <c r="G30" s="23">
        <f>IF(AND(F30&lt;&gt;0,F30&lt;&gt;""),F30*(1+$G$2),"")</f>
        <v>50.323</v>
      </c>
      <c r="H30" s="23">
        <f>ROUND((E30*G30),2)</f>
        <v>0</v>
      </c>
    </row>
    <row r="31" spans="1:11" hidden="1" x14ac:dyDescent="0.25">
      <c r="A31" s="13" t="s">
        <v>1368</v>
      </c>
      <c r="B31" s="13" t="s">
        <v>1369</v>
      </c>
      <c r="C31" s="15" t="s">
        <v>1370</v>
      </c>
      <c r="D31" s="13" t="s">
        <v>26</v>
      </c>
      <c r="E31" s="18">
        <v>0</v>
      </c>
      <c r="F31" s="14">
        <v>49.65</v>
      </c>
      <c r="G31" s="23">
        <f>IF(AND(F31&lt;&gt;0,F31&lt;&gt;""),F31*(1+$G$2),"")</f>
        <v>64.545000000000002</v>
      </c>
      <c r="H31" s="23">
        <f>ROUND((E31*G31),2)</f>
        <v>0</v>
      </c>
    </row>
    <row r="32" spans="1:11" x14ac:dyDescent="0.25">
      <c r="A32" s="13" t="s">
        <v>1371</v>
      </c>
      <c r="C32" s="15" t="s">
        <v>1372</v>
      </c>
      <c r="F32" s="14" t="s">
        <v>11</v>
      </c>
    </row>
    <row r="33" spans="1:11" x14ac:dyDescent="0.25">
      <c r="A33" s="13" t="s">
        <v>1373</v>
      </c>
      <c r="B33" s="13" t="s">
        <v>1374</v>
      </c>
      <c r="C33" s="15" t="s">
        <v>1375</v>
      </c>
      <c r="D33" s="13" t="s">
        <v>603</v>
      </c>
      <c r="E33" s="18">
        <v>42</v>
      </c>
      <c r="F33" s="14">
        <v>2.88</v>
      </c>
      <c r="G33" s="23">
        <f>IF(AND(F33&lt;&gt;0,F33&lt;&gt;""),F33*(1+$G$2),"")</f>
        <v>3.7439999999999998</v>
      </c>
      <c r="H33" s="23">
        <f>ROUND((E33*G33),2)</f>
        <v>157.25</v>
      </c>
    </row>
    <row r="34" spans="1:11" x14ac:dyDescent="0.25">
      <c r="A34" s="13" t="s">
        <v>1376</v>
      </c>
      <c r="B34" s="13" t="s">
        <v>611</v>
      </c>
      <c r="C34" s="15" t="s">
        <v>612</v>
      </c>
      <c r="D34" s="13" t="s">
        <v>17</v>
      </c>
      <c r="E34" s="18">
        <v>65</v>
      </c>
      <c r="F34" s="14">
        <v>3.18</v>
      </c>
      <c r="G34" s="23">
        <f>IF(AND(F34&lt;&gt;0,F34&lt;&gt;""),F34*(1+$G$2),"")</f>
        <v>4.1340000000000003</v>
      </c>
      <c r="H34" s="23">
        <f>ROUND((E34*G34),2)</f>
        <v>268.70999999999998</v>
      </c>
    </row>
    <row r="35" spans="1:11" x14ac:dyDescent="0.25">
      <c r="A35" s="13" t="s">
        <v>1377</v>
      </c>
      <c r="B35" s="13" t="s">
        <v>1378</v>
      </c>
      <c r="C35" s="15" t="s">
        <v>1379</v>
      </c>
      <c r="D35" s="13" t="s">
        <v>603</v>
      </c>
      <c r="E35" s="18">
        <v>42</v>
      </c>
      <c r="F35" s="14">
        <v>10.88</v>
      </c>
      <c r="G35" s="23">
        <f>IF(AND(F35&lt;&gt;0,F35&lt;&gt;""),F35*(1+$G$2),"")</f>
        <v>14.144000000000002</v>
      </c>
      <c r="H35" s="23">
        <f>ROUND((E35*G35),2)</f>
        <v>594.04999999999995</v>
      </c>
    </row>
    <row r="36" spans="1:11" x14ac:dyDescent="0.25">
      <c r="G36" s="23" t="str">
        <f>IF(AND(F36&lt;&gt;0,F36&lt;&gt;""),F36*(1+$G$2),"")</f>
        <v/>
      </c>
    </row>
    <row r="37" spans="1:11" x14ac:dyDescent="0.25">
      <c r="A37" s="8"/>
      <c r="B37" s="8"/>
      <c r="C37" s="10" t="s">
        <v>1380</v>
      </c>
      <c r="D37" s="8"/>
      <c r="E37" s="31"/>
      <c r="F37" s="12"/>
      <c r="G37" s="23" t="str">
        <f>IF(AND(F37&lt;&gt;0,F37&lt;&gt;""),F37*(1+$G$2),"")</f>
        <v/>
      </c>
      <c r="H37" s="26"/>
      <c r="I37" s="26">
        <f>SUM(H7:H35)</f>
        <v>15024.469999999998</v>
      </c>
    </row>
    <row r="38" spans="1:11" x14ac:dyDescent="0.25">
      <c r="A38" s="8"/>
      <c r="B38" s="8"/>
      <c r="C38" s="10"/>
      <c r="D38" s="8"/>
      <c r="E38" s="31"/>
      <c r="F38" s="12"/>
      <c r="G38" s="23" t="str">
        <f>IF(AND(F38&lt;&gt;0,F38&lt;&gt;""),F38*(1+$G$2),"")</f>
        <v/>
      </c>
      <c r="H38" s="26"/>
      <c r="I38" s="26"/>
    </row>
    <row r="39" spans="1:11" x14ac:dyDescent="0.25">
      <c r="A39" s="8" t="s">
        <v>1381</v>
      </c>
      <c r="B39" s="8"/>
      <c r="C39" s="10" t="s">
        <v>1382</v>
      </c>
      <c r="D39" s="8"/>
      <c r="E39" s="31"/>
      <c r="F39" s="12" t="s">
        <v>11</v>
      </c>
      <c r="H39" s="26"/>
      <c r="I39" s="26"/>
    </row>
    <row r="40" spans="1:11" hidden="1" x14ac:dyDescent="0.25">
      <c r="A40" s="13" t="s">
        <v>1383</v>
      </c>
      <c r="C40" s="15" t="s">
        <v>332</v>
      </c>
      <c r="F40" s="14" t="s">
        <v>11</v>
      </c>
    </row>
    <row r="41" spans="1:11" hidden="1" x14ac:dyDescent="0.25">
      <c r="A41" s="13" t="s">
        <v>1384</v>
      </c>
      <c r="B41" s="13" t="s">
        <v>1385</v>
      </c>
      <c r="C41" s="15" t="s">
        <v>1386</v>
      </c>
      <c r="D41" s="13" t="s">
        <v>59</v>
      </c>
      <c r="E41" s="18">
        <v>0</v>
      </c>
      <c r="F41" s="14">
        <v>128.99</v>
      </c>
      <c r="G41" s="23">
        <f>IF(AND(F41&lt;&gt;0,F41&lt;&gt;""),F41*(1+$G$2),"")</f>
        <v>167.68700000000001</v>
      </c>
      <c r="H41" s="23">
        <f>ROUND((E41*G41),2)</f>
        <v>0</v>
      </c>
    </row>
    <row r="42" spans="1:11" x14ac:dyDescent="0.25">
      <c r="A42" s="13" t="s">
        <v>1387</v>
      </c>
      <c r="C42" s="15" t="s">
        <v>1388</v>
      </c>
      <c r="F42" s="14" t="s">
        <v>11</v>
      </c>
    </row>
    <row r="43" spans="1:11" hidden="1" x14ac:dyDescent="0.25">
      <c r="A43" s="13" t="s">
        <v>1389</v>
      </c>
      <c r="B43" s="13" t="s">
        <v>1390</v>
      </c>
      <c r="C43" s="15" t="s">
        <v>1391</v>
      </c>
      <c r="D43" s="13" t="s">
        <v>26</v>
      </c>
      <c r="E43" s="18">
        <v>0</v>
      </c>
      <c r="F43" s="14">
        <v>3.41</v>
      </c>
      <c r="G43" s="23">
        <f>IF(AND(F43&lt;&gt;0,F43&lt;&gt;""),F43*(1+$G$2),"")</f>
        <v>4.4330000000000007</v>
      </c>
      <c r="H43" s="23">
        <f>ROUND((E43*G43),2)</f>
        <v>0</v>
      </c>
      <c r="K43" s="7"/>
    </row>
    <row r="44" spans="1:11" hidden="1" x14ac:dyDescent="0.25">
      <c r="A44" s="13" t="s">
        <v>1392</v>
      </c>
      <c r="B44" s="13" t="s">
        <v>1393</v>
      </c>
      <c r="C44" s="15" t="s">
        <v>1394</v>
      </c>
      <c r="D44" s="13" t="s">
        <v>26</v>
      </c>
      <c r="E44" s="18">
        <v>0</v>
      </c>
      <c r="F44" s="14">
        <v>13.78</v>
      </c>
      <c r="G44" s="23">
        <f>IF(AND(F44&lt;&gt;0,F44&lt;&gt;""),F44*(1+$G$2),"")</f>
        <v>17.914000000000001</v>
      </c>
      <c r="H44" s="23">
        <f>ROUND((E44*G44),2)</f>
        <v>0</v>
      </c>
    </row>
    <row r="45" spans="1:11" hidden="1" x14ac:dyDescent="0.25">
      <c r="A45" s="13" t="s">
        <v>1395</v>
      </c>
      <c r="B45" s="13" t="s">
        <v>1396</v>
      </c>
      <c r="C45" s="15" t="s">
        <v>1397</v>
      </c>
      <c r="D45" s="13" t="s">
        <v>26</v>
      </c>
      <c r="E45" s="18">
        <v>0</v>
      </c>
      <c r="F45" s="14">
        <v>17.23</v>
      </c>
      <c r="G45" s="23">
        <f>IF(AND(F45&lt;&gt;0,F45&lt;&gt;""),F45*(1+$G$2),"")</f>
        <v>22.399000000000001</v>
      </c>
      <c r="H45" s="23">
        <f>ROUND((E45*G45),2)</f>
        <v>0</v>
      </c>
    </row>
    <row r="46" spans="1:11" hidden="1" x14ac:dyDescent="0.25">
      <c r="A46" s="13" t="s">
        <v>1398</v>
      </c>
      <c r="B46" s="13" t="s">
        <v>1399</v>
      </c>
      <c r="C46" s="15" t="s">
        <v>1400</v>
      </c>
      <c r="D46" s="13" t="s">
        <v>59</v>
      </c>
      <c r="E46" s="18">
        <v>0</v>
      </c>
      <c r="F46" s="14">
        <v>2.13</v>
      </c>
      <c r="G46" s="23">
        <f>IF(AND(F46&lt;&gt;0,F46&lt;&gt;""),F46*(1+$G$2),"")</f>
        <v>2.7690000000000001</v>
      </c>
      <c r="H46" s="23">
        <f>ROUND((E46*G46),2)</f>
        <v>0</v>
      </c>
    </row>
    <row r="47" spans="1:11" hidden="1" x14ac:dyDescent="0.25">
      <c r="A47" s="13" t="s">
        <v>1401</v>
      </c>
      <c r="B47" s="13" t="s">
        <v>1402</v>
      </c>
      <c r="C47" s="15" t="s">
        <v>1403</v>
      </c>
      <c r="D47" s="13" t="s">
        <v>59</v>
      </c>
      <c r="E47" s="18">
        <v>0</v>
      </c>
      <c r="F47" s="14">
        <v>7.01</v>
      </c>
      <c r="G47" s="23">
        <f>IF(AND(F47&lt;&gt;0,F47&lt;&gt;""),F47*(1+$G$2),"")</f>
        <v>9.1129999999999995</v>
      </c>
      <c r="H47" s="23">
        <f>ROUND((E47*G47),2)</f>
        <v>0</v>
      </c>
    </row>
    <row r="48" spans="1:11" hidden="1" x14ac:dyDescent="0.25">
      <c r="A48" s="13" t="s">
        <v>1404</v>
      </c>
      <c r="B48" s="13" t="s">
        <v>1405</v>
      </c>
      <c r="C48" s="15" t="s">
        <v>1406</v>
      </c>
      <c r="D48" s="13" t="s">
        <v>59</v>
      </c>
      <c r="E48" s="18">
        <v>0</v>
      </c>
      <c r="F48" s="14">
        <v>7.87</v>
      </c>
      <c r="G48" s="23">
        <f>IF(AND(F48&lt;&gt;0,F48&lt;&gt;""),F48*(1+$G$2),"")</f>
        <v>10.231</v>
      </c>
      <c r="H48" s="23">
        <f>ROUND((E48*G48),2)</f>
        <v>0</v>
      </c>
    </row>
    <row r="49" spans="1:8" x14ac:dyDescent="0.25">
      <c r="A49" s="13" t="s">
        <v>1407</v>
      </c>
      <c r="B49" s="13" t="s">
        <v>1408</v>
      </c>
      <c r="C49" s="15" t="s">
        <v>1409</v>
      </c>
      <c r="D49" s="13" t="s">
        <v>59</v>
      </c>
      <c r="E49" s="18">
        <v>1</v>
      </c>
      <c r="F49" s="14">
        <v>7.74</v>
      </c>
      <c r="G49" s="23">
        <f>IF(AND(F49&lt;&gt;0,F49&lt;&gt;""),F49*(1+$G$2),"")</f>
        <v>10.062000000000001</v>
      </c>
      <c r="H49" s="6">
        <f>ROUND((E49*G49),2)</f>
        <v>10.06</v>
      </c>
    </row>
    <row r="50" spans="1:8" x14ac:dyDescent="0.25">
      <c r="A50" s="13" t="s">
        <v>1410</v>
      </c>
      <c r="B50" s="13" t="s">
        <v>1411</v>
      </c>
      <c r="C50" s="15" t="s">
        <v>1412</v>
      </c>
      <c r="D50" s="13" t="s">
        <v>59</v>
      </c>
      <c r="E50" s="18">
        <v>16</v>
      </c>
      <c r="F50" s="14">
        <v>11.38</v>
      </c>
      <c r="G50" s="23">
        <f>IF(AND(F50&lt;&gt;0,F50&lt;&gt;""),F50*(1+$G$2),"")</f>
        <v>14.794000000000002</v>
      </c>
      <c r="H50" s="23">
        <f>ROUND((E50*G50),2)</f>
        <v>236.7</v>
      </c>
    </row>
    <row r="51" spans="1:8" hidden="1" x14ac:dyDescent="0.25">
      <c r="A51" s="13" t="s">
        <v>1413</v>
      </c>
      <c r="B51" s="13" t="s">
        <v>1414</v>
      </c>
      <c r="C51" s="15" t="s">
        <v>1415</v>
      </c>
      <c r="D51" s="13" t="s">
        <v>59</v>
      </c>
      <c r="E51" s="18">
        <v>0</v>
      </c>
      <c r="F51" s="14">
        <v>3.11</v>
      </c>
      <c r="G51" s="23">
        <f>IF(AND(F51&lt;&gt;0,F51&lt;&gt;""),F51*(1+$G$2),"")</f>
        <v>4.0430000000000001</v>
      </c>
      <c r="H51" s="23">
        <f>ROUND((E51*G51),2)</f>
        <v>0</v>
      </c>
    </row>
    <row r="52" spans="1:8" hidden="1" x14ac:dyDescent="0.25">
      <c r="A52" s="13" t="s">
        <v>1416</v>
      </c>
      <c r="B52" s="13" t="s">
        <v>1417</v>
      </c>
      <c r="C52" s="15" t="s">
        <v>1418</v>
      </c>
      <c r="D52" s="13" t="s">
        <v>59</v>
      </c>
      <c r="E52" s="18">
        <v>0</v>
      </c>
      <c r="F52" s="14">
        <v>5.96</v>
      </c>
      <c r="G52" s="23">
        <f>IF(AND(F52&lt;&gt;0,F52&lt;&gt;""),F52*(1+$G$2),"")</f>
        <v>7.7480000000000002</v>
      </c>
      <c r="H52" s="23">
        <f>ROUND((E52*G52),2)</f>
        <v>0</v>
      </c>
    </row>
    <row r="53" spans="1:8" hidden="1" x14ac:dyDescent="0.25">
      <c r="A53" s="13" t="s">
        <v>1419</v>
      </c>
      <c r="B53" s="13" t="s">
        <v>1408</v>
      </c>
      <c r="C53" s="15" t="s">
        <v>1420</v>
      </c>
      <c r="D53" s="13" t="s">
        <v>59</v>
      </c>
      <c r="E53" s="18">
        <v>0</v>
      </c>
      <c r="F53" s="14">
        <v>23.49</v>
      </c>
      <c r="G53" s="23">
        <f>IF(AND(F53&lt;&gt;0,F53&lt;&gt;""),F53*(1+$G$2),"")</f>
        <v>30.536999999999999</v>
      </c>
      <c r="H53" s="23">
        <f>ROUND((E53*G53),2)</f>
        <v>0</v>
      </c>
    </row>
    <row r="54" spans="1:8" x14ac:dyDescent="0.25">
      <c r="A54" s="13" t="s">
        <v>1421</v>
      </c>
      <c r="B54" s="13" t="s">
        <v>1422</v>
      </c>
      <c r="C54" s="15" t="s">
        <v>1423</v>
      </c>
      <c r="D54" s="13" t="s">
        <v>59</v>
      </c>
      <c r="E54" s="18">
        <v>30</v>
      </c>
      <c r="F54" s="14">
        <v>11.6</v>
      </c>
      <c r="G54" s="23">
        <f>IF(AND(F54&lt;&gt;0,F54&lt;&gt;""),F54*(1+$G$2),"")</f>
        <v>15.08</v>
      </c>
      <c r="H54" s="23">
        <f>ROUND((E54*G54),2)</f>
        <v>452.4</v>
      </c>
    </row>
    <row r="55" spans="1:8" x14ac:dyDescent="0.25">
      <c r="A55" s="13" t="s">
        <v>1424</v>
      </c>
      <c r="B55" s="13" t="s">
        <v>1425</v>
      </c>
      <c r="C55" s="15" t="s">
        <v>1426</v>
      </c>
      <c r="D55" s="13" t="s">
        <v>26</v>
      </c>
      <c r="E55" s="18">
        <f>138+6</f>
        <v>144</v>
      </c>
      <c r="F55" s="14">
        <v>4.1100000000000003</v>
      </c>
      <c r="G55" s="23">
        <f>IF(AND(F55&lt;&gt;0,F55&lt;&gt;""),F55*(1+$G$2),"")</f>
        <v>5.3430000000000009</v>
      </c>
      <c r="H55" s="23">
        <f>ROUND((E55*G55),2)</f>
        <v>769.39</v>
      </c>
    </row>
    <row r="56" spans="1:8" x14ac:dyDescent="0.25">
      <c r="A56" s="13" t="s">
        <v>1427</v>
      </c>
      <c r="B56" s="13" t="s">
        <v>1428</v>
      </c>
      <c r="C56" s="15" t="s">
        <v>1429</v>
      </c>
      <c r="D56" s="13" t="s">
        <v>59</v>
      </c>
      <c r="E56" s="18">
        <v>5</v>
      </c>
      <c r="F56" s="14">
        <v>3.6</v>
      </c>
      <c r="G56" s="23">
        <f>IF(AND(F56&lt;&gt;0,F56&lt;&gt;""),F56*(1+$G$2),"")</f>
        <v>4.6800000000000006</v>
      </c>
      <c r="H56" s="23">
        <f>ROUND((E56*G56),2)</f>
        <v>23.4</v>
      </c>
    </row>
    <row r="57" spans="1:8" x14ac:dyDescent="0.25">
      <c r="A57" s="13" t="s">
        <v>1430</v>
      </c>
      <c r="B57" s="13" t="s">
        <v>1431</v>
      </c>
      <c r="C57" s="15" t="s">
        <v>1432</v>
      </c>
      <c r="D57" s="13" t="s">
        <v>59</v>
      </c>
      <c r="E57" s="18">
        <v>11</v>
      </c>
      <c r="F57" s="14">
        <v>2.78</v>
      </c>
      <c r="G57" s="23">
        <f>IF(AND(F57&lt;&gt;0,F57&lt;&gt;""),F57*(1+$G$2),"")</f>
        <v>3.6139999999999999</v>
      </c>
      <c r="H57" s="23">
        <f>ROUND((E57*G57),2)</f>
        <v>39.75</v>
      </c>
    </row>
    <row r="58" spans="1:8" hidden="1" x14ac:dyDescent="0.25">
      <c r="A58" s="13" t="s">
        <v>1433</v>
      </c>
      <c r="B58" s="13" t="s">
        <v>1434</v>
      </c>
      <c r="C58" s="15" t="s">
        <v>1435</v>
      </c>
      <c r="D58" s="13" t="s">
        <v>59</v>
      </c>
      <c r="E58" s="18">
        <v>0</v>
      </c>
      <c r="F58" s="14">
        <v>8.33</v>
      </c>
      <c r="G58" s="23">
        <f>IF(AND(F58&lt;&gt;0,F58&lt;&gt;""),F58*(1+$G$2),"")</f>
        <v>10.829000000000001</v>
      </c>
      <c r="H58" s="23">
        <f>ROUND((E58*G58),2)</f>
        <v>0</v>
      </c>
    </row>
    <row r="59" spans="1:8" hidden="1" x14ac:dyDescent="0.25">
      <c r="A59" s="13" t="s">
        <v>1436</v>
      </c>
      <c r="B59" s="13" t="s">
        <v>1437</v>
      </c>
      <c r="C59" s="15" t="s">
        <v>1438</v>
      </c>
      <c r="D59" s="13" t="s">
        <v>59</v>
      </c>
      <c r="E59" s="18">
        <v>0</v>
      </c>
      <c r="F59" s="14">
        <v>363.55</v>
      </c>
      <c r="G59" s="23">
        <f>IF(AND(F59&lt;&gt;0,F59&lt;&gt;""),F59*(1+$G$2),"")</f>
        <v>472.61500000000001</v>
      </c>
      <c r="H59" s="23">
        <f>ROUND((E59*G59),2)</f>
        <v>0</v>
      </c>
    </row>
    <row r="60" spans="1:8" hidden="1" x14ac:dyDescent="0.25">
      <c r="A60" s="13" t="s">
        <v>1395</v>
      </c>
      <c r="B60" s="13" t="s">
        <v>1439</v>
      </c>
      <c r="C60" s="15" t="s">
        <v>1440</v>
      </c>
      <c r="D60" s="13" t="s">
        <v>26</v>
      </c>
      <c r="E60" s="18">
        <v>0</v>
      </c>
      <c r="F60" s="14">
        <v>28.22</v>
      </c>
      <c r="G60" s="23">
        <f>IF(AND(F60&lt;&gt;0,F60&lt;&gt;""),F60*(1+$G$2),"")</f>
        <v>36.686</v>
      </c>
      <c r="H60" s="23">
        <f>ROUND((E60*G60),2)</f>
        <v>0</v>
      </c>
    </row>
    <row r="61" spans="1:8" x14ac:dyDescent="0.25">
      <c r="A61" s="13" t="s">
        <v>1436</v>
      </c>
      <c r="B61" s="13" t="s">
        <v>1439</v>
      </c>
      <c r="C61" s="15" t="s">
        <v>1441</v>
      </c>
      <c r="D61" s="13" t="s">
        <v>26</v>
      </c>
      <c r="E61" s="18">
        <v>264</v>
      </c>
      <c r="F61" s="14">
        <v>12.67</v>
      </c>
      <c r="G61" s="23">
        <f>IF(AND(F61&lt;&gt;0,F61&lt;&gt;""),F61*(1+$G$2),"")</f>
        <v>16.471</v>
      </c>
      <c r="H61" s="23">
        <f>ROUND((E61*G61),2)</f>
        <v>4348.34</v>
      </c>
    </row>
    <row r="62" spans="1:8" hidden="1" x14ac:dyDescent="0.25">
      <c r="A62" s="13" t="s">
        <v>1442</v>
      </c>
      <c r="B62" s="13" t="s">
        <v>1443</v>
      </c>
      <c r="C62" s="15" t="s">
        <v>1444</v>
      </c>
      <c r="D62" s="13" t="s">
        <v>59</v>
      </c>
      <c r="E62" s="18">
        <v>0</v>
      </c>
      <c r="F62" s="14">
        <v>38.869999999999997</v>
      </c>
      <c r="G62" s="23">
        <f>IF(AND(F62&lt;&gt;0,F62&lt;&gt;""),F62*(1+$G$2),"")</f>
        <v>50.530999999999999</v>
      </c>
      <c r="H62" s="23">
        <f>ROUND((E62*G62),2)</f>
        <v>0</v>
      </c>
    </row>
    <row r="63" spans="1:8" x14ac:dyDescent="0.25">
      <c r="A63" s="13" t="s">
        <v>1395</v>
      </c>
      <c r="B63" s="13" t="s">
        <v>1354</v>
      </c>
      <c r="C63" s="15" t="s">
        <v>1355</v>
      </c>
      <c r="D63" s="13" t="s">
        <v>26</v>
      </c>
      <c r="E63" s="18">
        <v>3</v>
      </c>
      <c r="F63" s="14">
        <v>14.79</v>
      </c>
      <c r="G63" s="23">
        <f>IF(AND(F63&lt;&gt;0,F63&lt;&gt;""),F63*(1+$G$2),"")</f>
        <v>19.227</v>
      </c>
      <c r="H63" s="6">
        <f>ROUND((E63*G63),2)</f>
        <v>57.68</v>
      </c>
    </row>
    <row r="64" spans="1:8" hidden="1" x14ac:dyDescent="0.25">
      <c r="A64" s="13" t="s">
        <v>1445</v>
      </c>
      <c r="B64" s="13" t="s">
        <v>1446</v>
      </c>
      <c r="C64" s="15" t="s">
        <v>1447</v>
      </c>
      <c r="D64" s="13" t="s">
        <v>59</v>
      </c>
      <c r="E64" s="18">
        <v>0</v>
      </c>
      <c r="F64" s="14">
        <v>71.67</v>
      </c>
      <c r="G64" s="23">
        <f>IF(AND(F64&lt;&gt;0,F64&lt;&gt;""),F64*(1+$G$2),"")</f>
        <v>93.171000000000006</v>
      </c>
      <c r="H64" s="23">
        <f>ROUND((E64*G64),2)</f>
        <v>0</v>
      </c>
    </row>
    <row r="65" spans="1:9" x14ac:dyDescent="0.25">
      <c r="A65" s="13" t="s">
        <v>1448</v>
      </c>
      <c r="B65" s="13" t="s">
        <v>1449</v>
      </c>
      <c r="C65" s="15" t="s">
        <v>1450</v>
      </c>
      <c r="D65" s="13" t="s">
        <v>59</v>
      </c>
      <c r="E65" s="18">
        <v>6</v>
      </c>
      <c r="F65" s="14">
        <v>6.35</v>
      </c>
      <c r="G65" s="23">
        <f>IF(AND(F65&lt;&gt;0,F65&lt;&gt;""),F65*(1+$G$2),"")</f>
        <v>8.254999999999999</v>
      </c>
      <c r="H65" s="23">
        <f>ROUND((E65*G65),2)</f>
        <v>49.53</v>
      </c>
    </row>
    <row r="66" spans="1:9" hidden="1" x14ac:dyDescent="0.25">
      <c r="A66" s="13" t="s">
        <v>1451</v>
      </c>
      <c r="B66" s="13" t="s">
        <v>1452</v>
      </c>
      <c r="C66" s="15" t="s">
        <v>1453</v>
      </c>
      <c r="D66" s="13" t="s">
        <v>59</v>
      </c>
      <c r="E66" s="18">
        <v>0</v>
      </c>
      <c r="F66" s="14">
        <v>10.01</v>
      </c>
      <c r="G66" s="23">
        <f>IF(AND(F66&lt;&gt;0,F66&lt;&gt;""),F66*(1+$G$2),"")</f>
        <v>13.013</v>
      </c>
      <c r="H66" s="23">
        <f>ROUND((E66*G66),2)</f>
        <v>0</v>
      </c>
    </row>
    <row r="67" spans="1:9" hidden="1" x14ac:dyDescent="0.25">
      <c r="A67" s="13" t="s">
        <v>1454</v>
      </c>
      <c r="B67" s="13" t="s">
        <v>1455</v>
      </c>
      <c r="C67" s="15" t="s">
        <v>1456</v>
      </c>
      <c r="D67" s="13" t="s">
        <v>59</v>
      </c>
      <c r="E67" s="18">
        <v>0</v>
      </c>
      <c r="F67" s="14">
        <v>11</v>
      </c>
      <c r="G67" s="23">
        <f>IF(AND(F67&lt;&gt;0,F67&lt;&gt;""),F67*(1+$G$2),"")</f>
        <v>14.3</v>
      </c>
      <c r="H67" s="23">
        <f>ROUND((E67*G67),2)</f>
        <v>0</v>
      </c>
    </row>
    <row r="68" spans="1:9" x14ac:dyDescent="0.25">
      <c r="A68" s="13" t="s">
        <v>1457</v>
      </c>
      <c r="B68" s="13" t="s">
        <v>1434</v>
      </c>
      <c r="C68" s="15" t="s">
        <v>1458</v>
      </c>
      <c r="D68" s="13" t="s">
        <v>59</v>
      </c>
      <c r="E68" s="18">
        <v>1</v>
      </c>
      <c r="F68" s="14">
        <v>8.33</v>
      </c>
      <c r="G68" s="23">
        <f>IF(AND(F68&lt;&gt;0,F68&lt;&gt;""),F68*(1+$G$2),"")</f>
        <v>10.829000000000001</v>
      </c>
      <c r="H68" s="23">
        <f>ROUND((E68*G68),2)</f>
        <v>10.83</v>
      </c>
    </row>
    <row r="69" spans="1:9" x14ac:dyDescent="0.25">
      <c r="A69" s="13" t="s">
        <v>1459</v>
      </c>
      <c r="C69" s="15" t="s">
        <v>1460</v>
      </c>
      <c r="F69" s="14" t="s">
        <v>11</v>
      </c>
    </row>
    <row r="70" spans="1:9" ht="30" x14ac:dyDescent="0.25">
      <c r="A70" s="13" t="s">
        <v>1461</v>
      </c>
      <c r="B70" s="13" t="s">
        <v>1462</v>
      </c>
      <c r="C70" s="15" t="s">
        <v>1463</v>
      </c>
      <c r="D70" s="13" t="s">
        <v>59</v>
      </c>
      <c r="E70" s="18">
        <v>6</v>
      </c>
      <c r="F70" s="14">
        <v>58.97</v>
      </c>
      <c r="G70" s="23">
        <f>IF(AND(F70&lt;&gt;0,F70&lt;&gt;""),F70*(1+$G$2),"")</f>
        <v>76.661000000000001</v>
      </c>
      <c r="H70" s="23">
        <f>ROUND((E70*G70),2)</f>
        <v>459.97</v>
      </c>
    </row>
    <row r="71" spans="1:9" ht="45" hidden="1" x14ac:dyDescent="0.25">
      <c r="A71" s="13" t="s">
        <v>1464</v>
      </c>
      <c r="B71" s="13" t="s">
        <v>1465</v>
      </c>
      <c r="C71" s="15" t="s">
        <v>1466</v>
      </c>
      <c r="D71" s="13" t="s">
        <v>59</v>
      </c>
      <c r="E71" s="18">
        <v>0</v>
      </c>
      <c r="F71" s="14">
        <v>65.87</v>
      </c>
      <c r="G71" s="23">
        <f>IF(AND(F71&lt;&gt;0,F71&lt;&gt;""),F71*(1+$G$2),"")</f>
        <v>85.631000000000014</v>
      </c>
      <c r="H71" s="23">
        <f>ROUND((E71*G71),2)</f>
        <v>0</v>
      </c>
    </row>
    <row r="72" spans="1:9" x14ac:dyDescent="0.25">
      <c r="A72" s="13" t="s">
        <v>1467</v>
      </c>
      <c r="C72" s="15" t="s">
        <v>1468</v>
      </c>
      <c r="F72" s="14" t="s">
        <v>11</v>
      </c>
    </row>
    <row r="73" spans="1:9" x14ac:dyDescent="0.25">
      <c r="A73" s="13" t="s">
        <v>1469</v>
      </c>
      <c r="B73" s="13" t="s">
        <v>1470</v>
      </c>
      <c r="C73" s="15" t="s">
        <v>1471</v>
      </c>
      <c r="D73" s="13" t="s">
        <v>603</v>
      </c>
      <c r="E73" s="18">
        <v>80.400000000000006</v>
      </c>
      <c r="F73" s="14">
        <v>35.78</v>
      </c>
      <c r="G73" s="23">
        <f>IF(AND(F73&lt;&gt;0,F73&lt;&gt;""),F73*(1+$G$2),"")</f>
        <v>46.514000000000003</v>
      </c>
      <c r="H73" s="23">
        <f>ROUND((E73*G73),2)</f>
        <v>3739.73</v>
      </c>
    </row>
    <row r="74" spans="1:9" x14ac:dyDescent="0.25">
      <c r="A74" s="13" t="s">
        <v>1472</v>
      </c>
      <c r="B74" s="13" t="s">
        <v>1473</v>
      </c>
      <c r="C74" s="15" t="s">
        <v>1474</v>
      </c>
      <c r="D74" s="13" t="s">
        <v>603</v>
      </c>
      <c r="E74" s="18">
        <v>20.100000000000001</v>
      </c>
      <c r="F74" s="14">
        <v>6.87</v>
      </c>
      <c r="G74" s="23">
        <f>IF(AND(F74&lt;&gt;0,F74&lt;&gt;""),F74*(1+$G$2),"")</f>
        <v>8.9310000000000009</v>
      </c>
      <c r="H74" s="6">
        <f>ROUND((E74*G74),2)</f>
        <v>179.51</v>
      </c>
    </row>
    <row r="75" spans="1:9" hidden="1" x14ac:dyDescent="0.25">
      <c r="A75" s="13" t="s">
        <v>1475</v>
      </c>
      <c r="B75" s="13" t="s">
        <v>611</v>
      </c>
      <c r="C75" s="15" t="s">
        <v>612</v>
      </c>
      <c r="D75" s="13" t="s">
        <v>17</v>
      </c>
      <c r="E75" s="18">
        <v>0</v>
      </c>
      <c r="F75" s="14">
        <v>3.18</v>
      </c>
      <c r="G75" s="23">
        <f>IF(AND(F75&lt;&gt;0,F75&lt;&gt;""),F75*(1+$G$2),"")</f>
        <v>4.1340000000000003</v>
      </c>
      <c r="H75" s="23">
        <f>ROUND((E75*G75),2)</f>
        <v>0</v>
      </c>
    </row>
    <row r="76" spans="1:9" x14ac:dyDescent="0.25">
      <c r="A76" s="13" t="s">
        <v>1476</v>
      </c>
      <c r="B76" s="13" t="s">
        <v>1477</v>
      </c>
      <c r="C76" s="15" t="s">
        <v>1478</v>
      </c>
      <c r="D76" s="13" t="s">
        <v>603</v>
      </c>
      <c r="E76" s="18">
        <v>100.5</v>
      </c>
      <c r="F76" s="14">
        <v>22.26</v>
      </c>
      <c r="G76" s="23">
        <f>IF(AND(F76&lt;&gt;0,F76&lt;&gt;""),F76*(1+$G$2),"")</f>
        <v>28.938000000000002</v>
      </c>
      <c r="H76" s="23">
        <f>ROUND((E76*G76),2)</f>
        <v>2908.27</v>
      </c>
    </row>
    <row r="77" spans="1:9" hidden="1" x14ac:dyDescent="0.25">
      <c r="A77" s="13" t="s">
        <v>1479</v>
      </c>
      <c r="B77" s="13" t="s">
        <v>1473</v>
      </c>
      <c r="C77" s="15" t="s">
        <v>1480</v>
      </c>
      <c r="D77" s="13" t="s">
        <v>603</v>
      </c>
      <c r="E77" s="18">
        <v>0</v>
      </c>
      <c r="F77" s="14">
        <v>27.03</v>
      </c>
      <c r="G77" s="23">
        <f>IF(AND(F77&lt;&gt;0,F77&lt;&gt;""),F77*(1+$G$2),"")</f>
        <v>35.139000000000003</v>
      </c>
      <c r="H77" s="23">
        <f>ROUND((E77*G77),2)</f>
        <v>0</v>
      </c>
    </row>
    <row r="78" spans="1:9" hidden="1" x14ac:dyDescent="0.25">
      <c r="A78" s="13" t="s">
        <v>1481</v>
      </c>
      <c r="B78" s="13" t="s">
        <v>1470</v>
      </c>
      <c r="C78" s="15" t="s">
        <v>1482</v>
      </c>
      <c r="D78" s="13" t="s">
        <v>603</v>
      </c>
      <c r="E78" s="18">
        <v>0</v>
      </c>
      <c r="F78" s="14">
        <v>7.38</v>
      </c>
      <c r="G78" s="23">
        <f>IF(AND(F78&lt;&gt;0,F78&lt;&gt;""),F78*(1+$G$2),"")</f>
        <v>9.5939999999999994</v>
      </c>
      <c r="H78" s="23">
        <f>ROUND((E78*G78),2)</f>
        <v>0</v>
      </c>
    </row>
    <row r="79" spans="1:9" x14ac:dyDescent="0.25">
      <c r="G79" s="23" t="str">
        <f>IF(AND(F79&lt;&gt;0,F79&lt;&gt;""),F79*(1+$G$2),"")</f>
        <v/>
      </c>
    </row>
    <row r="80" spans="1:9" x14ac:dyDescent="0.25">
      <c r="A80" s="8"/>
      <c r="B80" s="8"/>
      <c r="C80" s="10" t="s">
        <v>1483</v>
      </c>
      <c r="D80" s="8"/>
      <c r="E80" s="31"/>
      <c r="F80" s="12"/>
      <c r="G80" s="23" t="str">
        <f>IF(AND(F80&lt;&gt;0,F80&lt;&gt;""),F80*(1+$G$2),"")</f>
        <v/>
      </c>
      <c r="H80" s="26"/>
      <c r="I80" s="26">
        <f>SUM(H40:H78)</f>
        <v>13285.560000000001</v>
      </c>
    </row>
    <row r="81" spans="1:9" x14ac:dyDescent="0.25">
      <c r="A81" s="8"/>
      <c r="B81" s="8"/>
      <c r="C81" s="10"/>
      <c r="D81" s="8"/>
      <c r="E81" s="31"/>
      <c r="F81" s="12"/>
      <c r="G81" s="23" t="str">
        <f>IF(AND(F81&lt;&gt;0,F81&lt;&gt;""),F81*(1+$G$2),"")</f>
        <v/>
      </c>
      <c r="H81" s="26"/>
      <c r="I81" s="26"/>
    </row>
    <row r="82" spans="1:9" x14ac:dyDescent="0.25">
      <c r="A82" s="8" t="s">
        <v>1484</v>
      </c>
      <c r="B82" s="8"/>
      <c r="C82" s="10" t="s">
        <v>1485</v>
      </c>
      <c r="D82" s="8"/>
      <c r="E82" s="31"/>
      <c r="F82" s="12" t="s">
        <v>11</v>
      </c>
      <c r="H82" s="26"/>
      <c r="I82" s="26"/>
    </row>
    <row r="83" spans="1:9" x14ac:dyDescent="0.25">
      <c r="A83" s="13" t="s">
        <v>1486</v>
      </c>
      <c r="C83" s="15" t="s">
        <v>1487</v>
      </c>
      <c r="F83" s="14" t="s">
        <v>11</v>
      </c>
    </row>
    <row r="84" spans="1:9" hidden="1" x14ac:dyDescent="0.25">
      <c r="A84" s="13" t="s">
        <v>1488</v>
      </c>
      <c r="B84" s="13" t="s">
        <v>1354</v>
      </c>
      <c r="C84" s="15" t="s">
        <v>1355</v>
      </c>
      <c r="D84" s="13" t="s">
        <v>26</v>
      </c>
      <c r="E84" s="18">
        <v>0</v>
      </c>
      <c r="F84" s="14">
        <v>14.79</v>
      </c>
      <c r="G84" s="23">
        <f>IF(AND(F84&lt;&gt;0,F84&lt;&gt;""),F84*(1+$G$2),"")</f>
        <v>19.227</v>
      </c>
      <c r="H84" s="23">
        <f>ROUND((E84*G84),2)</f>
        <v>0</v>
      </c>
    </row>
    <row r="85" spans="1:9" hidden="1" x14ac:dyDescent="0.25">
      <c r="A85" s="13" t="s">
        <v>1489</v>
      </c>
      <c r="B85" s="13" t="s">
        <v>1490</v>
      </c>
      <c r="C85" s="15" t="s">
        <v>1491</v>
      </c>
      <c r="D85" s="13" t="s">
        <v>59</v>
      </c>
      <c r="E85" s="18">
        <v>0</v>
      </c>
      <c r="F85" s="14">
        <v>9.1199999999999992</v>
      </c>
      <c r="G85" s="23">
        <f>IF(AND(F85&lt;&gt;0,F85&lt;&gt;""),F85*(1+$G$2),"")</f>
        <v>11.856</v>
      </c>
      <c r="H85" s="23">
        <f>ROUND((E85*G85),2)</f>
        <v>0</v>
      </c>
    </row>
    <row r="86" spans="1:9" x14ac:dyDescent="0.25">
      <c r="A86" s="13" t="s">
        <v>1492</v>
      </c>
      <c r="B86" s="13" t="s">
        <v>1493</v>
      </c>
      <c r="C86" s="15" t="s">
        <v>1494</v>
      </c>
      <c r="D86" s="13" t="s">
        <v>26</v>
      </c>
      <c r="E86" s="18">
        <v>168</v>
      </c>
      <c r="F86" s="14">
        <v>14.17</v>
      </c>
      <c r="G86" s="23">
        <f>IF(AND(F86&lt;&gt;0,F86&lt;&gt;""),F86*(1+$G$2),"")</f>
        <v>18.420999999999999</v>
      </c>
      <c r="H86" s="23">
        <f>ROUND((E86*G86),2)</f>
        <v>3094.73</v>
      </c>
    </row>
    <row r="87" spans="1:9" x14ac:dyDescent="0.25">
      <c r="A87" s="13" t="s">
        <v>1495</v>
      </c>
      <c r="B87" s="13" t="s">
        <v>1496</v>
      </c>
      <c r="C87" s="15" t="s">
        <v>1497</v>
      </c>
      <c r="D87" s="13" t="s">
        <v>26</v>
      </c>
      <c r="E87" s="18">
        <v>9</v>
      </c>
      <c r="F87" s="14">
        <v>28.03</v>
      </c>
      <c r="G87" s="23">
        <f>IF(AND(F87&lt;&gt;0,F87&lt;&gt;""),F87*(1+$G$2),"")</f>
        <v>36.439</v>
      </c>
      <c r="H87" s="23">
        <f>ROUND((E87*G87),2)</f>
        <v>327.95</v>
      </c>
    </row>
    <row r="88" spans="1:9" hidden="1" x14ac:dyDescent="0.25">
      <c r="A88" s="13" t="s">
        <v>1498</v>
      </c>
      <c r="B88" s="13" t="s">
        <v>1496</v>
      </c>
      <c r="C88" s="15" t="s">
        <v>1497</v>
      </c>
      <c r="D88" s="13" t="s">
        <v>26</v>
      </c>
      <c r="E88" s="18">
        <v>0</v>
      </c>
      <c r="F88" s="14">
        <v>28.03</v>
      </c>
      <c r="G88" s="23">
        <f>IF(AND(F88&lt;&gt;0,F88&lt;&gt;""),F88*(1+$G$2),"")</f>
        <v>36.439</v>
      </c>
      <c r="H88" s="23">
        <f>ROUND((E88*G88),2)</f>
        <v>0</v>
      </c>
    </row>
    <row r="89" spans="1:9" x14ac:dyDescent="0.25">
      <c r="A89" s="13" t="s">
        <v>1499</v>
      </c>
      <c r="B89" s="13" t="s">
        <v>1500</v>
      </c>
      <c r="C89" s="15" t="s">
        <v>1501</v>
      </c>
      <c r="D89" s="13" t="s">
        <v>59</v>
      </c>
      <c r="E89" s="18">
        <v>2</v>
      </c>
      <c r="F89" s="14">
        <v>26.59</v>
      </c>
      <c r="G89" s="23">
        <f>IF(AND(F89&lt;&gt;0,F89&lt;&gt;""),F89*(1+$G$2),"")</f>
        <v>34.567</v>
      </c>
      <c r="H89" s="23">
        <f>ROUND((E89*G89),2)</f>
        <v>69.13</v>
      </c>
    </row>
    <row r="90" spans="1:9" hidden="1" x14ac:dyDescent="0.25">
      <c r="A90" s="13" t="s">
        <v>1499</v>
      </c>
      <c r="B90" s="13" t="s">
        <v>1500</v>
      </c>
      <c r="C90" s="15" t="s">
        <v>1502</v>
      </c>
      <c r="D90" s="13" t="s">
        <v>59</v>
      </c>
      <c r="E90" s="18">
        <v>0</v>
      </c>
      <c r="F90" s="14">
        <v>12.63</v>
      </c>
      <c r="G90" s="23">
        <f>IF(AND(F90&lt;&gt;0,F90&lt;&gt;""),F90*(1+$G$2),"")</f>
        <v>16.419</v>
      </c>
      <c r="H90" s="23">
        <f>ROUND((E90*G90),2)</f>
        <v>0</v>
      </c>
    </row>
    <row r="91" spans="1:9" x14ac:dyDescent="0.25">
      <c r="A91" s="13" t="s">
        <v>1499</v>
      </c>
      <c r="B91" s="13" t="s">
        <v>1500</v>
      </c>
      <c r="C91" s="15" t="s">
        <v>1503</v>
      </c>
      <c r="D91" s="13" t="s">
        <v>59</v>
      </c>
      <c r="E91" s="18">
        <v>2</v>
      </c>
      <c r="F91" s="14">
        <v>42.91</v>
      </c>
      <c r="G91" s="23">
        <f>IF(AND(F91&lt;&gt;0,F91&lt;&gt;""),F91*(1+$G$2),"")</f>
        <v>55.782999999999994</v>
      </c>
      <c r="H91" s="23">
        <f>ROUND((E91*G91),2)</f>
        <v>111.57</v>
      </c>
    </row>
    <row r="92" spans="1:9" x14ac:dyDescent="0.25">
      <c r="A92" s="13" t="s">
        <v>1499</v>
      </c>
      <c r="B92" s="13" t="s">
        <v>1500</v>
      </c>
      <c r="C92" s="15" t="s">
        <v>1504</v>
      </c>
      <c r="D92" s="13" t="s">
        <v>59</v>
      </c>
      <c r="E92" s="18">
        <v>4</v>
      </c>
      <c r="F92" s="14">
        <v>12.18</v>
      </c>
      <c r="G92" s="23">
        <f>IF(AND(F92&lt;&gt;0,F92&lt;&gt;""),F92*(1+$G$2),"")</f>
        <v>15.834</v>
      </c>
      <c r="H92" s="23">
        <f>ROUND((E92*G92),2)</f>
        <v>63.34</v>
      </c>
    </row>
    <row r="93" spans="1:9" x14ac:dyDescent="0.25">
      <c r="A93" s="13" t="s">
        <v>1505</v>
      </c>
      <c r="C93" s="15" t="s">
        <v>1506</v>
      </c>
      <c r="F93" s="14" t="s">
        <v>11</v>
      </c>
    </row>
    <row r="94" spans="1:9" ht="30" hidden="1" x14ac:dyDescent="0.25">
      <c r="A94" s="13" t="s">
        <v>1507</v>
      </c>
      <c r="B94" s="13" t="s">
        <v>1508</v>
      </c>
      <c r="C94" s="15" t="s">
        <v>1509</v>
      </c>
      <c r="D94" s="13" t="s">
        <v>59</v>
      </c>
      <c r="E94" s="18">
        <v>0</v>
      </c>
      <c r="F94" s="14">
        <v>36.89</v>
      </c>
      <c r="G94" s="23">
        <f>IF(AND(F94&lt;&gt;0,F94&lt;&gt;""),F94*(1+$G$2),"")</f>
        <v>47.957000000000001</v>
      </c>
      <c r="H94" s="23">
        <f>ROUND((E94*G94),2)</f>
        <v>0</v>
      </c>
    </row>
    <row r="95" spans="1:9" ht="30" x14ac:dyDescent="0.25">
      <c r="A95" s="13" t="s">
        <v>1510</v>
      </c>
      <c r="B95" s="13" t="s">
        <v>1511</v>
      </c>
      <c r="C95" s="15" t="s">
        <v>1320</v>
      </c>
      <c r="D95" s="13" t="s">
        <v>59</v>
      </c>
      <c r="E95" s="18">
        <v>7</v>
      </c>
      <c r="F95" s="14">
        <v>255.47</v>
      </c>
      <c r="G95" s="23">
        <f>IF(AND(F95&lt;&gt;0,F95&lt;&gt;""),F95*(1+$G$2),"")</f>
        <v>332.11099999999999</v>
      </c>
      <c r="H95" s="40">
        <f>ROUND((E95*G95),2)</f>
        <v>2324.7800000000002</v>
      </c>
    </row>
    <row r="96" spans="1:9" ht="30" hidden="1" x14ac:dyDescent="0.25">
      <c r="A96" s="13" t="s">
        <v>1512</v>
      </c>
      <c r="B96" s="13" t="s">
        <v>848</v>
      </c>
      <c r="C96" s="15" t="s">
        <v>1513</v>
      </c>
      <c r="D96" s="13" t="s">
        <v>59</v>
      </c>
      <c r="E96" s="18">
        <v>0</v>
      </c>
      <c r="F96" s="14">
        <v>58.09</v>
      </c>
      <c r="G96" s="23">
        <f>IF(AND(F96&lt;&gt;0,F96&lt;&gt;""),F96*(1+$G$2),"")</f>
        <v>75.51700000000001</v>
      </c>
      <c r="H96" s="23">
        <f>ROUND((E96*G96),2)</f>
        <v>0</v>
      </c>
    </row>
    <row r="97" spans="1:8" ht="30" hidden="1" x14ac:dyDescent="0.25">
      <c r="A97" s="13" t="s">
        <v>1514</v>
      </c>
      <c r="B97" s="13" t="s">
        <v>1515</v>
      </c>
      <c r="C97" s="15" t="s">
        <v>1516</v>
      </c>
      <c r="D97" s="13" t="s">
        <v>59</v>
      </c>
      <c r="E97" s="18">
        <v>0</v>
      </c>
      <c r="F97" s="14">
        <v>159.97</v>
      </c>
      <c r="G97" s="23">
        <f>IF(AND(F97&lt;&gt;0,F97&lt;&gt;""),F97*(1+$G$2),"")</f>
        <v>207.96100000000001</v>
      </c>
      <c r="H97" s="23">
        <f>ROUND((E97*G97),2)</f>
        <v>0</v>
      </c>
    </row>
    <row r="98" spans="1:8" ht="30" hidden="1" x14ac:dyDescent="0.25">
      <c r="A98" s="13" t="s">
        <v>1517</v>
      </c>
      <c r="B98" s="13" t="s">
        <v>1518</v>
      </c>
      <c r="C98" s="15" t="s">
        <v>1519</v>
      </c>
      <c r="D98" s="13" t="s">
        <v>59</v>
      </c>
      <c r="E98" s="18">
        <v>0</v>
      </c>
      <c r="F98" s="14">
        <v>172.37</v>
      </c>
      <c r="G98" s="23">
        <f>IF(AND(F98&lt;&gt;0,F98&lt;&gt;""),F98*(1+$G$2),"")</f>
        <v>224.08100000000002</v>
      </c>
      <c r="H98" s="23">
        <f>ROUND((E98*G98),2)</f>
        <v>0</v>
      </c>
    </row>
    <row r="99" spans="1:8" ht="30" x14ac:dyDescent="0.25">
      <c r="A99" s="13" t="s">
        <v>1520</v>
      </c>
      <c r="B99" s="13" t="s">
        <v>1508</v>
      </c>
      <c r="C99" s="15" t="s">
        <v>1509</v>
      </c>
      <c r="D99" s="13" t="s">
        <v>59</v>
      </c>
      <c r="E99" s="18">
        <v>1</v>
      </c>
      <c r="F99" s="14">
        <v>36.89</v>
      </c>
      <c r="G99" s="23">
        <f>IF(AND(F99&lt;&gt;0,F99&lt;&gt;""),F99*(1+$G$2),"")</f>
        <v>47.957000000000001</v>
      </c>
      <c r="H99" s="23">
        <f>ROUND((E99*G99),2)</f>
        <v>47.96</v>
      </c>
    </row>
    <row r="100" spans="1:8" ht="30" hidden="1" x14ac:dyDescent="0.25">
      <c r="A100" s="13" t="s">
        <v>1521</v>
      </c>
      <c r="B100" s="13" t="s">
        <v>1328</v>
      </c>
      <c r="C100" s="15" t="s">
        <v>1329</v>
      </c>
      <c r="D100" s="13" t="s">
        <v>59</v>
      </c>
      <c r="E100" s="18">
        <v>0</v>
      </c>
      <c r="F100" s="14">
        <v>60.01</v>
      </c>
      <c r="G100" s="23">
        <f>IF(AND(F100&lt;&gt;0,F100&lt;&gt;""),F100*(1+$G$2),"")</f>
        <v>78.013000000000005</v>
      </c>
      <c r="H100" s="23">
        <f>ROUND((E100*G100),2)</f>
        <v>0</v>
      </c>
    </row>
    <row r="101" spans="1:8" ht="30" hidden="1" x14ac:dyDescent="0.25">
      <c r="A101" s="13" t="s">
        <v>1522</v>
      </c>
      <c r="B101" s="13" t="s">
        <v>1511</v>
      </c>
      <c r="C101" s="15" t="s">
        <v>1320</v>
      </c>
      <c r="D101" s="13" t="s">
        <v>59</v>
      </c>
      <c r="E101" s="18">
        <v>0</v>
      </c>
      <c r="F101" s="14">
        <v>255.47</v>
      </c>
      <c r="G101" s="23">
        <f>IF(AND(F101&lt;&gt;0,F101&lt;&gt;""),F101*(1+$G$2),"")</f>
        <v>332.11099999999999</v>
      </c>
      <c r="H101" s="23">
        <f>ROUND((E101*G101),2)</f>
        <v>0</v>
      </c>
    </row>
    <row r="102" spans="1:8" ht="30" x14ac:dyDescent="0.25">
      <c r="A102" s="13" t="s">
        <v>1523</v>
      </c>
      <c r="B102" s="13" t="s">
        <v>1524</v>
      </c>
      <c r="C102" s="15" t="s">
        <v>1525</v>
      </c>
      <c r="D102" s="13" t="s">
        <v>59</v>
      </c>
      <c r="E102" s="18">
        <v>1</v>
      </c>
      <c r="F102" s="14">
        <v>49.48</v>
      </c>
      <c r="G102" s="23">
        <f>IF(AND(F102&lt;&gt;0,F102&lt;&gt;""),F102*(1+$G$2),"")</f>
        <v>64.323999999999998</v>
      </c>
      <c r="H102" s="23">
        <f>ROUND((E102*G102),2)</f>
        <v>64.319999999999993</v>
      </c>
    </row>
    <row r="103" spans="1:8" ht="30" x14ac:dyDescent="0.25">
      <c r="A103" s="13" t="s">
        <v>1526</v>
      </c>
      <c r="B103" s="13" t="s">
        <v>1325</v>
      </c>
      <c r="C103" s="15" t="s">
        <v>1326</v>
      </c>
      <c r="D103" s="13" t="s">
        <v>59</v>
      </c>
      <c r="E103" s="18">
        <v>2</v>
      </c>
      <c r="F103" s="14">
        <v>44.47</v>
      </c>
      <c r="G103" s="23">
        <f>IF(AND(F103&lt;&gt;0,F103&lt;&gt;""),F103*(1+$G$2),"")</f>
        <v>57.811</v>
      </c>
      <c r="H103" s="23">
        <f>ROUND((E103*G103),2)</f>
        <v>115.62</v>
      </c>
    </row>
    <row r="104" spans="1:8" x14ac:dyDescent="0.25">
      <c r="A104" s="13" t="s">
        <v>1527</v>
      </c>
      <c r="B104" s="13" t="s">
        <v>1528</v>
      </c>
      <c r="C104" s="15" t="s">
        <v>1529</v>
      </c>
      <c r="D104" s="13" t="s">
        <v>59</v>
      </c>
      <c r="E104" s="18">
        <v>4</v>
      </c>
      <c r="F104" s="14">
        <v>93.72</v>
      </c>
      <c r="G104" s="23">
        <f>IF(AND(F104&lt;&gt;0,F104&lt;&gt;""),F104*(1+$G$2),"")</f>
        <v>121.836</v>
      </c>
      <c r="H104" s="23">
        <f>ROUND((E104*G104),2)</f>
        <v>487.34</v>
      </c>
    </row>
    <row r="105" spans="1:8" ht="30" x14ac:dyDescent="0.25">
      <c r="A105" s="13" t="s">
        <v>1530</v>
      </c>
      <c r="B105" s="13" t="s">
        <v>1528</v>
      </c>
      <c r="C105" s="15" t="s">
        <v>1531</v>
      </c>
      <c r="D105" s="13" t="s">
        <v>59</v>
      </c>
      <c r="E105" s="18">
        <v>2</v>
      </c>
      <c r="F105" s="14">
        <v>1187.6099999999999</v>
      </c>
      <c r="G105" s="23">
        <f>IF(AND(F105&lt;&gt;0,F105&lt;&gt;""),F105*(1+$G$2),"")</f>
        <v>1543.893</v>
      </c>
      <c r="H105" s="23">
        <f>ROUND((E105*G105),2)</f>
        <v>3087.79</v>
      </c>
    </row>
    <row r="106" spans="1:8" x14ac:dyDescent="0.25">
      <c r="A106" s="13" t="s">
        <v>1532</v>
      </c>
      <c r="C106" s="15" t="s">
        <v>1468</v>
      </c>
      <c r="F106" s="14" t="s">
        <v>11</v>
      </c>
    </row>
    <row r="107" spans="1:8" hidden="1" x14ac:dyDescent="0.25">
      <c r="A107" s="13" t="s">
        <v>1533</v>
      </c>
      <c r="B107" s="13" t="s">
        <v>1470</v>
      </c>
      <c r="C107" s="15" t="s">
        <v>1471</v>
      </c>
      <c r="D107" s="13" t="s">
        <v>603</v>
      </c>
      <c r="E107" s="18">
        <v>0</v>
      </c>
      <c r="F107" s="14">
        <v>35.78</v>
      </c>
      <c r="G107" s="23">
        <f>IF(AND(F107&lt;&gt;0,F107&lt;&gt;""),F107*(1+$G$2),"")</f>
        <v>46.514000000000003</v>
      </c>
      <c r="H107" s="23">
        <f>ROUND((E107*G107),2)</f>
        <v>0</v>
      </c>
    </row>
    <row r="108" spans="1:8" hidden="1" x14ac:dyDescent="0.25">
      <c r="A108" s="13" t="s">
        <v>1534</v>
      </c>
      <c r="B108" s="13" t="s">
        <v>611</v>
      </c>
      <c r="C108" s="15" t="s">
        <v>612</v>
      </c>
      <c r="D108" s="13" t="s">
        <v>17</v>
      </c>
      <c r="E108" s="18">
        <v>0</v>
      </c>
      <c r="F108" s="14">
        <v>3.18</v>
      </c>
      <c r="G108" s="23">
        <f>IF(AND(F108&lt;&gt;0,F108&lt;&gt;""),F108*(1+$G$2),"")</f>
        <v>4.1340000000000003</v>
      </c>
      <c r="H108" s="23">
        <f>ROUND((E108*G108),2)</f>
        <v>0</v>
      </c>
    </row>
    <row r="109" spans="1:8" x14ac:dyDescent="0.25">
      <c r="A109" s="13" t="s">
        <v>1535</v>
      </c>
      <c r="B109" s="13" t="s">
        <v>1477</v>
      </c>
      <c r="C109" s="15" t="s">
        <v>1478</v>
      </c>
      <c r="D109" s="13" t="s">
        <v>603</v>
      </c>
      <c r="E109" s="18">
        <v>72</v>
      </c>
      <c r="F109" s="14">
        <v>22.26</v>
      </c>
      <c r="G109" s="23">
        <f>IF(AND(F109&lt;&gt;0,F109&lt;&gt;""),F109*(1+$G$2),"")</f>
        <v>28.938000000000002</v>
      </c>
      <c r="H109" s="40">
        <f>ROUND((E109*G109),2)</f>
        <v>2083.54</v>
      </c>
    </row>
    <row r="110" spans="1:8" hidden="1" x14ac:dyDescent="0.25">
      <c r="A110" s="13" t="s">
        <v>1536</v>
      </c>
      <c r="B110" s="13" t="s">
        <v>1374</v>
      </c>
      <c r="C110" s="15" t="s">
        <v>1375</v>
      </c>
      <c r="D110" s="13" t="s">
        <v>603</v>
      </c>
      <c r="E110" s="18">
        <v>0</v>
      </c>
      <c r="F110" s="14">
        <v>2.88</v>
      </c>
      <c r="G110" s="23">
        <f>IF(AND(F110&lt;&gt;0,F110&lt;&gt;""),F110*(1+$G$2),"")</f>
        <v>3.7439999999999998</v>
      </c>
      <c r="H110" s="40">
        <f>ROUND((E110*G110),2)</f>
        <v>0</v>
      </c>
    </row>
    <row r="111" spans="1:8" hidden="1" x14ac:dyDescent="0.25">
      <c r="A111" s="13" t="s">
        <v>1537</v>
      </c>
      <c r="B111" s="13" t="s">
        <v>1473</v>
      </c>
      <c r="C111" s="15" t="s">
        <v>1480</v>
      </c>
      <c r="D111" s="13" t="s">
        <v>603</v>
      </c>
      <c r="E111" s="18">
        <v>0</v>
      </c>
      <c r="F111" s="14">
        <v>27.03</v>
      </c>
      <c r="G111" s="23">
        <f>IF(AND(F111&lt;&gt;0,F111&lt;&gt;""),F111*(1+$G$2),"")</f>
        <v>35.139000000000003</v>
      </c>
      <c r="H111" s="40">
        <f>ROUND((E111*G111),2)</f>
        <v>0</v>
      </c>
    </row>
    <row r="112" spans="1:8" hidden="1" x14ac:dyDescent="0.25">
      <c r="A112" s="13" t="s">
        <v>1538</v>
      </c>
      <c r="B112" s="13" t="s">
        <v>1539</v>
      </c>
      <c r="C112" s="15" t="s">
        <v>1540</v>
      </c>
      <c r="D112" s="13" t="s">
        <v>17</v>
      </c>
      <c r="E112" s="18">
        <v>0</v>
      </c>
      <c r="F112" s="14">
        <v>13.38</v>
      </c>
      <c r="G112" s="23">
        <f>IF(AND(F112&lt;&gt;0,F112&lt;&gt;""),F112*(1+$G$2),"")</f>
        <v>17.394000000000002</v>
      </c>
      <c r="H112" s="40">
        <f>ROUND((E112*G112),2)</f>
        <v>0</v>
      </c>
    </row>
    <row r="113" spans="1:9" x14ac:dyDescent="0.25">
      <c r="A113" s="13" t="s">
        <v>1541</v>
      </c>
      <c r="B113" s="13" t="s">
        <v>1542</v>
      </c>
      <c r="C113" s="15" t="s">
        <v>1543</v>
      </c>
      <c r="D113" s="13" t="s">
        <v>603</v>
      </c>
      <c r="E113" s="18">
        <v>57.6</v>
      </c>
      <c r="F113" s="14">
        <v>3.67</v>
      </c>
      <c r="G113" s="23">
        <f>IF(AND(F113&lt;&gt;0,F113&lt;&gt;""),F113*(1+$G$2),"")</f>
        <v>4.7709999999999999</v>
      </c>
      <c r="H113" s="40">
        <f>ROUND((E113*G113),2)</f>
        <v>274.81</v>
      </c>
    </row>
    <row r="114" spans="1:9" x14ac:dyDescent="0.25">
      <c r="A114" s="13" t="s">
        <v>1476</v>
      </c>
      <c r="B114" s="13" t="s">
        <v>1473</v>
      </c>
      <c r="C114" s="15" t="s">
        <v>1474</v>
      </c>
      <c r="D114" s="13" t="s">
        <v>603</v>
      </c>
      <c r="E114" s="18">
        <v>14.4</v>
      </c>
      <c r="F114" s="14">
        <v>6.87</v>
      </c>
      <c r="G114" s="23">
        <f>IF(AND(F114&lt;&gt;0,F114&lt;&gt;""),F114*(1+$G$2),"")</f>
        <v>8.9310000000000009</v>
      </c>
      <c r="H114" s="18">
        <f>ROUND((E114*G114),2)</f>
        <v>128.61000000000001</v>
      </c>
    </row>
    <row r="115" spans="1:9" x14ac:dyDescent="0.25">
      <c r="A115" s="13" t="s">
        <v>1537</v>
      </c>
      <c r="B115" s="13" t="s">
        <v>1473</v>
      </c>
      <c r="C115" s="15" t="s">
        <v>1544</v>
      </c>
      <c r="D115" s="13" t="s">
        <v>17</v>
      </c>
      <c r="E115" s="18">
        <v>100</v>
      </c>
      <c r="F115" s="14">
        <v>4.1399999999999997</v>
      </c>
      <c r="G115" s="23">
        <f>IF(AND(F115&lt;&gt;0,F115&lt;&gt;""),F115*(1+$G$2),"")</f>
        <v>5.3819999999999997</v>
      </c>
      <c r="H115" s="40">
        <f>ROUND((E115*G115),2)</f>
        <v>538.20000000000005</v>
      </c>
    </row>
    <row r="116" spans="1:9" hidden="1" x14ac:dyDescent="0.25">
      <c r="A116" s="13" t="s">
        <v>1545</v>
      </c>
      <c r="B116" s="13" t="s">
        <v>1546</v>
      </c>
      <c r="C116" s="15" t="s">
        <v>1547</v>
      </c>
      <c r="D116" s="13" t="s">
        <v>603</v>
      </c>
      <c r="E116" s="18">
        <v>0</v>
      </c>
      <c r="F116" s="14">
        <v>245.63</v>
      </c>
      <c r="G116" s="23">
        <f>IF(AND(F116&lt;&gt;0,F116&lt;&gt;""),F116*(1+$G$2),"")</f>
        <v>319.31900000000002</v>
      </c>
      <c r="H116" s="23">
        <f>ROUND((E116*G116),2)</f>
        <v>0</v>
      </c>
    </row>
    <row r="117" spans="1:9" x14ac:dyDescent="0.25">
      <c r="G117" s="23" t="str">
        <f>IF(AND(F117&lt;&gt;0,F117&lt;&gt;""),F117*(1+$G$2),"")</f>
        <v/>
      </c>
    </row>
    <row r="118" spans="1:9" x14ac:dyDescent="0.25">
      <c r="A118" s="8"/>
      <c r="B118" s="8"/>
      <c r="C118" s="10" t="s">
        <v>1548</v>
      </c>
      <c r="D118" s="8"/>
      <c r="E118" s="31"/>
      <c r="F118" s="12"/>
      <c r="G118" s="23" t="str">
        <f>IF(AND(F118&lt;&gt;0,F118&lt;&gt;""),F118*(1+$G$2),"")</f>
        <v/>
      </c>
      <c r="H118" s="26"/>
      <c r="I118" s="26">
        <f>SUM(H83:H116)</f>
        <v>12819.69</v>
      </c>
    </row>
    <row r="119" spans="1:9" x14ac:dyDescent="0.25">
      <c r="A119" s="8"/>
      <c r="B119" s="8"/>
      <c r="C119" s="10"/>
      <c r="D119" s="8"/>
      <c r="E119" s="31"/>
      <c r="F119" s="12"/>
      <c r="G119" s="23" t="str">
        <f>IF(AND(F119&lt;&gt;0,F119&lt;&gt;""),F119*(1+$G$2),"")</f>
        <v/>
      </c>
      <c r="H119" s="26"/>
      <c r="I119" s="26"/>
    </row>
    <row r="120" spans="1:9" x14ac:dyDescent="0.25">
      <c r="A120" s="8" t="s">
        <v>1549</v>
      </c>
      <c r="B120" s="8"/>
      <c r="C120" s="10" t="s">
        <v>1550</v>
      </c>
      <c r="D120" s="8"/>
      <c r="E120" s="31"/>
      <c r="F120" s="12" t="s">
        <v>11</v>
      </c>
      <c r="H120" s="26"/>
      <c r="I120" s="26"/>
    </row>
    <row r="121" spans="1:9" x14ac:dyDescent="0.25">
      <c r="A121" s="13" t="s">
        <v>1551</v>
      </c>
      <c r="C121" s="15" t="s">
        <v>137</v>
      </c>
      <c r="F121" s="14" t="s">
        <v>11</v>
      </c>
    </row>
    <row r="122" spans="1:9" hidden="1" x14ac:dyDescent="0.25">
      <c r="A122" s="13" t="s">
        <v>1552</v>
      </c>
      <c r="B122" s="13" t="s">
        <v>1553</v>
      </c>
      <c r="C122" s="15" t="s">
        <v>1554</v>
      </c>
      <c r="D122" s="13" t="s">
        <v>59</v>
      </c>
      <c r="E122" s="18">
        <v>0</v>
      </c>
      <c r="F122" s="14">
        <v>927.64</v>
      </c>
      <c r="G122" s="23">
        <f>IF(AND(F122&lt;&gt;0,F122&lt;&gt;""),F122*(1+$G$2),"")</f>
        <v>1205.932</v>
      </c>
      <c r="H122" s="23">
        <f>ROUND((E122*G122),2)</f>
        <v>0</v>
      </c>
    </row>
    <row r="123" spans="1:9" x14ac:dyDescent="0.25">
      <c r="A123" s="13" t="s">
        <v>1555</v>
      </c>
      <c r="B123" s="13" t="s">
        <v>1556</v>
      </c>
      <c r="C123" s="15" t="s">
        <v>1557</v>
      </c>
      <c r="D123" s="13" t="s">
        <v>17</v>
      </c>
      <c r="E123" s="18">
        <v>11.76</v>
      </c>
      <c r="F123" s="14">
        <v>44.3</v>
      </c>
      <c r="G123" s="23">
        <f>IF(AND(F123&lt;&gt;0,F123&lt;&gt;""),F123*(1+$G$2),"")</f>
        <v>57.589999999999996</v>
      </c>
      <c r="H123" s="23">
        <f>ROUND((E123*G123),2)</f>
        <v>677.26</v>
      </c>
    </row>
    <row r="124" spans="1:9" x14ac:dyDescent="0.25">
      <c r="A124" s="13" t="s">
        <v>1558</v>
      </c>
      <c r="B124" s="13" t="s">
        <v>498</v>
      </c>
      <c r="C124" s="15" t="s">
        <v>1559</v>
      </c>
      <c r="D124" s="13" t="s">
        <v>17</v>
      </c>
      <c r="E124" s="18">
        <v>14.91</v>
      </c>
      <c r="F124" s="14">
        <v>17.899999999999999</v>
      </c>
      <c r="G124" s="23">
        <f>IF(AND(F124&lt;&gt;0,F124&lt;&gt;""),F124*(1+$G$2),"")</f>
        <v>23.27</v>
      </c>
      <c r="H124" s="23">
        <f>ROUND((E124*G124),2)</f>
        <v>346.96</v>
      </c>
    </row>
    <row r="125" spans="1:9" x14ac:dyDescent="0.25">
      <c r="A125" s="13" t="s">
        <v>1560</v>
      </c>
      <c r="B125" s="13" t="s">
        <v>139</v>
      </c>
      <c r="C125" s="15" t="s">
        <v>1561</v>
      </c>
      <c r="D125" s="13" t="s">
        <v>59</v>
      </c>
      <c r="E125" s="18">
        <v>1</v>
      </c>
      <c r="F125" s="14">
        <v>40.21</v>
      </c>
      <c r="G125" s="23">
        <f>IF(AND(F125&lt;&gt;0,F125&lt;&gt;""),F125*(1+$G$2),"")</f>
        <v>52.273000000000003</v>
      </c>
      <c r="H125" s="23">
        <f>ROUND((E125*G125),2)</f>
        <v>52.27</v>
      </c>
    </row>
    <row r="126" spans="1:9" x14ac:dyDescent="0.25">
      <c r="A126" s="13" t="s">
        <v>1562</v>
      </c>
      <c r="B126" s="13" t="s">
        <v>142</v>
      </c>
      <c r="C126" s="15" t="s">
        <v>1563</v>
      </c>
      <c r="D126" s="13" t="s">
        <v>59</v>
      </c>
      <c r="E126" s="18">
        <v>1</v>
      </c>
      <c r="F126" s="14">
        <v>27.73</v>
      </c>
      <c r="G126" s="23">
        <f>IF(AND(F126&lt;&gt;0,F126&lt;&gt;""),F126*(1+$G$2),"")</f>
        <v>36.048999999999999</v>
      </c>
      <c r="H126" s="23">
        <f>ROUND((E126*G126),2)</f>
        <v>36.049999999999997</v>
      </c>
    </row>
    <row r="127" spans="1:9" hidden="1" x14ac:dyDescent="0.25">
      <c r="A127" s="13" t="s">
        <v>1564</v>
      </c>
      <c r="B127" s="13" t="s">
        <v>1565</v>
      </c>
      <c r="C127" s="15" t="s">
        <v>1566</v>
      </c>
      <c r="D127" s="13" t="s">
        <v>59</v>
      </c>
      <c r="E127" s="18">
        <v>0</v>
      </c>
      <c r="F127" s="14">
        <v>20.03</v>
      </c>
      <c r="G127" s="23">
        <f>IF(AND(F127&lt;&gt;0,F127&lt;&gt;""),F127*(1+$G$2),"")</f>
        <v>26.039000000000001</v>
      </c>
      <c r="H127" s="23">
        <f>ROUND((E127*G127),2)</f>
        <v>0</v>
      </c>
    </row>
    <row r="128" spans="1:9" hidden="1" x14ac:dyDescent="0.25">
      <c r="A128" s="13" t="s">
        <v>1567</v>
      </c>
      <c r="B128" s="13" t="s">
        <v>1568</v>
      </c>
      <c r="C128" s="15" t="s">
        <v>1569</v>
      </c>
      <c r="D128" s="13" t="s">
        <v>1570</v>
      </c>
      <c r="E128" s="18">
        <v>0</v>
      </c>
      <c r="F128" s="14">
        <v>18.18</v>
      </c>
      <c r="G128" s="23">
        <f>IF(AND(F128&lt;&gt;0,F128&lt;&gt;""),F128*(1+$G$2),"")</f>
        <v>23.634</v>
      </c>
      <c r="H128" s="23">
        <f>ROUND((E128*G128),2)</f>
        <v>0</v>
      </c>
    </row>
    <row r="129" spans="1:8" x14ac:dyDescent="0.25">
      <c r="A129" s="13" t="s">
        <v>1571</v>
      </c>
      <c r="B129" s="13" t="s">
        <v>550</v>
      </c>
      <c r="C129" s="15" t="s">
        <v>551</v>
      </c>
      <c r="D129" s="13" t="s">
        <v>17</v>
      </c>
      <c r="E129" s="18">
        <v>14.91</v>
      </c>
      <c r="F129" s="14">
        <v>9.82</v>
      </c>
      <c r="G129" s="23">
        <f>IF(AND(F129&lt;&gt;0,F129&lt;&gt;""),F129*(1+$G$2),"")</f>
        <v>12.766</v>
      </c>
      <c r="H129" s="23">
        <f>ROUND((E129*G129),2)</f>
        <v>190.34</v>
      </c>
    </row>
    <row r="130" spans="1:8" x14ac:dyDescent="0.25">
      <c r="A130" s="13" t="s">
        <v>1572</v>
      </c>
      <c r="B130" s="13" t="s">
        <v>1573</v>
      </c>
      <c r="C130" s="15" t="s">
        <v>1574</v>
      </c>
      <c r="D130" s="13" t="s">
        <v>603</v>
      </c>
      <c r="E130" s="18">
        <v>0.25</v>
      </c>
      <c r="F130" s="14">
        <v>298.52999999999997</v>
      </c>
      <c r="G130" s="23">
        <f>IF(AND(F130&lt;&gt;0,F130&lt;&gt;""),F130*(1+$G$2),"")</f>
        <v>388.089</v>
      </c>
      <c r="H130" s="23">
        <f>ROUND((E130*G130),2)</f>
        <v>97.02</v>
      </c>
    </row>
    <row r="131" spans="1:8" x14ac:dyDescent="0.25">
      <c r="A131" s="13" t="s">
        <v>1575</v>
      </c>
      <c r="C131" s="15" t="s">
        <v>1576</v>
      </c>
      <c r="F131" s="14" t="s">
        <v>11</v>
      </c>
    </row>
    <row r="132" spans="1:8" x14ac:dyDescent="0.25">
      <c r="A132" s="13" t="s">
        <v>1577</v>
      </c>
      <c r="B132" s="13" t="s">
        <v>1578</v>
      </c>
      <c r="C132" s="15" t="s">
        <v>1579</v>
      </c>
      <c r="D132" s="13" t="s">
        <v>59</v>
      </c>
      <c r="E132" s="18">
        <v>1</v>
      </c>
      <c r="F132" s="14">
        <v>183.9</v>
      </c>
      <c r="G132" s="23">
        <f>IF(AND(F132&lt;&gt;0,F132&lt;&gt;""),F132*(1+$G$2),"")</f>
        <v>239.07000000000002</v>
      </c>
      <c r="H132" s="23">
        <f>ROUND((E132*G132),2)</f>
        <v>239.07</v>
      </c>
    </row>
    <row r="133" spans="1:8" x14ac:dyDescent="0.25">
      <c r="A133" s="13" t="s">
        <v>1580</v>
      </c>
      <c r="B133" s="13" t="s">
        <v>153</v>
      </c>
      <c r="C133" s="15" t="s">
        <v>154</v>
      </c>
      <c r="D133" s="13" t="s">
        <v>59</v>
      </c>
      <c r="E133" s="18">
        <v>1</v>
      </c>
      <c r="F133" s="14">
        <v>186.23</v>
      </c>
      <c r="G133" s="23">
        <f>IF(AND(F133&lt;&gt;0,F133&lt;&gt;""),F133*(1+$G$2),"")</f>
        <v>242.09899999999999</v>
      </c>
      <c r="H133" s="23">
        <f>ROUND((E133*G133),2)</f>
        <v>242.1</v>
      </c>
    </row>
    <row r="134" spans="1:8" x14ac:dyDescent="0.25">
      <c r="A134" s="13" t="s">
        <v>1581</v>
      </c>
      <c r="C134" s="15" t="s">
        <v>156</v>
      </c>
      <c r="F134" s="14" t="s">
        <v>11</v>
      </c>
    </row>
    <row r="135" spans="1:8" hidden="1" x14ac:dyDescent="0.25">
      <c r="A135" s="13" t="s">
        <v>1582</v>
      </c>
      <c r="B135" s="13" t="s">
        <v>158</v>
      </c>
      <c r="C135" s="15" t="s">
        <v>1583</v>
      </c>
      <c r="D135" s="13" t="s">
        <v>59</v>
      </c>
      <c r="E135" s="18">
        <v>0</v>
      </c>
      <c r="F135" s="14">
        <v>13.56</v>
      </c>
      <c r="G135" s="23">
        <f>IF(AND(F135&lt;&gt;0,F135&lt;&gt;""),F135*(1+$G$2),"")</f>
        <v>17.628</v>
      </c>
      <c r="H135" s="23">
        <f>ROUND((E135*G135),2)</f>
        <v>0</v>
      </c>
    </row>
    <row r="136" spans="1:8" hidden="1" x14ac:dyDescent="0.25">
      <c r="A136" s="13" t="s">
        <v>1584</v>
      </c>
      <c r="B136" s="13" t="s">
        <v>1585</v>
      </c>
      <c r="C136" s="15" t="s">
        <v>810</v>
      </c>
      <c r="D136" s="13" t="s">
        <v>59</v>
      </c>
      <c r="E136" s="18">
        <v>0</v>
      </c>
      <c r="F136" s="14">
        <v>23.7</v>
      </c>
      <c r="G136" s="23">
        <f>IF(AND(F136&lt;&gt;0,F136&lt;&gt;""),F136*(1+$G$2),"")</f>
        <v>30.81</v>
      </c>
      <c r="H136" s="23">
        <f>ROUND((E136*G136),2)</f>
        <v>0</v>
      </c>
    </row>
    <row r="137" spans="1:8" hidden="1" x14ac:dyDescent="0.25">
      <c r="A137" s="13" t="s">
        <v>1586</v>
      </c>
      <c r="B137" s="13" t="s">
        <v>161</v>
      </c>
      <c r="C137" s="15" t="s">
        <v>1587</v>
      </c>
      <c r="D137" s="13" t="s">
        <v>59</v>
      </c>
      <c r="E137" s="18">
        <v>0</v>
      </c>
      <c r="F137" s="14">
        <v>13.56</v>
      </c>
      <c r="G137" s="23">
        <f>IF(AND(F137&lt;&gt;0,F137&lt;&gt;""),F137*(1+$G$2),"")</f>
        <v>17.628</v>
      </c>
      <c r="H137" s="23">
        <f>ROUND((E137*G137),2)</f>
        <v>0</v>
      </c>
    </row>
    <row r="138" spans="1:8" hidden="1" x14ac:dyDescent="0.25">
      <c r="A138" s="13" t="s">
        <v>1588</v>
      </c>
      <c r="B138" s="13" t="s">
        <v>1589</v>
      </c>
      <c r="C138" s="15" t="s">
        <v>1590</v>
      </c>
      <c r="D138" s="13" t="s">
        <v>59</v>
      </c>
      <c r="E138" s="18">
        <v>0</v>
      </c>
      <c r="F138" s="14">
        <v>24.68</v>
      </c>
      <c r="G138" s="23">
        <f>IF(AND(F138&lt;&gt;0,F138&lt;&gt;""),F138*(1+$G$2),"")</f>
        <v>32.084000000000003</v>
      </c>
      <c r="H138" s="23">
        <f>ROUND((E138*G138),2)</f>
        <v>0</v>
      </c>
    </row>
    <row r="139" spans="1:8" hidden="1" x14ac:dyDescent="0.25">
      <c r="A139" s="13" t="s">
        <v>1591</v>
      </c>
      <c r="B139" s="13" t="s">
        <v>1585</v>
      </c>
      <c r="C139" s="15" t="s">
        <v>810</v>
      </c>
      <c r="D139" s="13" t="s">
        <v>59</v>
      </c>
      <c r="E139" s="18">
        <v>0</v>
      </c>
      <c r="F139" s="14">
        <v>23.7</v>
      </c>
      <c r="G139" s="23">
        <f>IF(AND(F139&lt;&gt;0,F139&lt;&gt;""),F139*(1+$G$2),"")</f>
        <v>30.81</v>
      </c>
      <c r="H139" s="23">
        <f>ROUND((E139*G139),2)</f>
        <v>0</v>
      </c>
    </row>
    <row r="140" spans="1:8" x14ac:dyDescent="0.25">
      <c r="A140" s="13" t="s">
        <v>1592</v>
      </c>
      <c r="B140" s="13" t="s">
        <v>1593</v>
      </c>
      <c r="C140" s="15" t="s">
        <v>1594</v>
      </c>
      <c r="D140" s="13" t="s">
        <v>59</v>
      </c>
      <c r="E140" s="18">
        <v>7</v>
      </c>
      <c r="F140" s="14">
        <v>32.520000000000003</v>
      </c>
      <c r="G140" s="23">
        <f>IF(AND(F140&lt;&gt;0,F140&lt;&gt;""),F140*(1+$G$2),"")</f>
        <v>42.276000000000003</v>
      </c>
      <c r="H140" s="23">
        <f>ROUND((E140*G140),2)</f>
        <v>295.93</v>
      </c>
    </row>
    <row r="141" spans="1:8" x14ac:dyDescent="0.25">
      <c r="A141" s="13" t="s">
        <v>1595</v>
      </c>
      <c r="B141" s="13" t="s">
        <v>1593</v>
      </c>
      <c r="C141" s="15" t="s">
        <v>1596</v>
      </c>
      <c r="D141" s="13" t="s">
        <v>59</v>
      </c>
      <c r="E141" s="18">
        <v>1</v>
      </c>
      <c r="F141" s="14">
        <v>32.520000000000003</v>
      </c>
      <c r="G141" s="23">
        <f>IF(AND(F141&lt;&gt;0,F141&lt;&gt;""),F141*(1+$G$2),"")</f>
        <v>42.276000000000003</v>
      </c>
      <c r="H141" s="23">
        <f>ROUND((E141*G141),2)</f>
        <v>42.28</v>
      </c>
    </row>
    <row r="142" spans="1:8" x14ac:dyDescent="0.25">
      <c r="A142" s="13" t="s">
        <v>1597</v>
      </c>
      <c r="B142" s="13" t="s">
        <v>712</v>
      </c>
      <c r="C142" s="15" t="s">
        <v>713</v>
      </c>
      <c r="D142" s="13" t="s">
        <v>59</v>
      </c>
      <c r="E142" s="18">
        <v>1</v>
      </c>
      <c r="F142" s="14">
        <v>73.239999999999995</v>
      </c>
      <c r="G142" s="23">
        <f>IF(AND(F142&lt;&gt;0,F142&lt;&gt;""),F142*(1+$G$2),"")</f>
        <v>95.212000000000003</v>
      </c>
      <c r="H142" s="23">
        <f>ROUND((E142*G142),2)</f>
        <v>95.21</v>
      </c>
    </row>
    <row r="143" spans="1:8" hidden="1" x14ac:dyDescent="0.25">
      <c r="A143" s="13" t="s">
        <v>1598</v>
      </c>
      <c r="B143" s="13" t="s">
        <v>1599</v>
      </c>
      <c r="C143" s="15" t="s">
        <v>1600</v>
      </c>
      <c r="D143" s="13" t="s">
        <v>59</v>
      </c>
      <c r="E143" s="18">
        <v>0</v>
      </c>
      <c r="F143" s="14">
        <v>80.84</v>
      </c>
      <c r="G143" s="23">
        <f>IF(AND(F143&lt;&gt;0,F143&lt;&gt;""),F143*(1+$G$2),"")</f>
        <v>105.09200000000001</v>
      </c>
      <c r="H143" s="23">
        <f>ROUND((E143*G143),2)</f>
        <v>0</v>
      </c>
    </row>
    <row r="144" spans="1:8" x14ac:dyDescent="0.25">
      <c r="A144" s="13" t="s">
        <v>1601</v>
      </c>
      <c r="B144" s="13" t="s">
        <v>1602</v>
      </c>
      <c r="C144" s="15" t="s">
        <v>1603</v>
      </c>
      <c r="D144" s="13" t="s">
        <v>59</v>
      </c>
      <c r="E144" s="18">
        <v>1</v>
      </c>
      <c r="F144" s="14">
        <v>54</v>
      </c>
      <c r="G144" s="23">
        <f>IF(AND(F144&lt;&gt;0,F144&lt;&gt;""),F144*(1+$G$2),"")</f>
        <v>70.2</v>
      </c>
      <c r="H144" s="23">
        <f>ROUND((E144*G144),2)</f>
        <v>70.2</v>
      </c>
    </row>
    <row r="145" spans="1:8" x14ac:dyDescent="0.25">
      <c r="A145" s="13" t="s">
        <v>1604</v>
      </c>
      <c r="B145" s="13" t="s">
        <v>1602</v>
      </c>
      <c r="C145" s="15" t="s">
        <v>1605</v>
      </c>
      <c r="D145" s="13" t="s">
        <v>59</v>
      </c>
      <c r="E145" s="18">
        <v>1</v>
      </c>
      <c r="F145" s="14">
        <v>70.52</v>
      </c>
      <c r="G145" s="23">
        <f>IF(AND(F145&lt;&gt;0,F145&lt;&gt;""),F145*(1+$G$2),"")</f>
        <v>91.676000000000002</v>
      </c>
      <c r="H145" s="6">
        <f>ROUND((E145*G145),2)</f>
        <v>91.68</v>
      </c>
    </row>
    <row r="146" spans="1:8" hidden="1" x14ac:dyDescent="0.25">
      <c r="A146" s="13" t="s">
        <v>1606</v>
      </c>
      <c r="B146" s="13" t="s">
        <v>1602</v>
      </c>
      <c r="C146" s="15" t="s">
        <v>1607</v>
      </c>
      <c r="D146" s="13" t="s">
        <v>59</v>
      </c>
      <c r="E146" s="18">
        <v>0</v>
      </c>
      <c r="F146" s="14">
        <v>78.31</v>
      </c>
      <c r="G146" s="23">
        <f>IF(AND(F146&lt;&gt;0,F146&lt;&gt;""),F146*(1+$G$2),"")</f>
        <v>101.80300000000001</v>
      </c>
      <c r="H146" s="23">
        <f>ROUND((E146*G146),2)</f>
        <v>0</v>
      </c>
    </row>
    <row r="147" spans="1:8" x14ac:dyDescent="0.25">
      <c r="A147" s="13" t="s">
        <v>1608</v>
      </c>
      <c r="B147" s="13" t="s">
        <v>1609</v>
      </c>
      <c r="C147" s="15" t="s">
        <v>171</v>
      </c>
      <c r="D147" s="13" t="s">
        <v>59</v>
      </c>
      <c r="E147" s="18">
        <v>1</v>
      </c>
      <c r="F147" s="14">
        <v>125.42</v>
      </c>
      <c r="G147" s="23">
        <f>IF(AND(F147&lt;&gt;0,F147&lt;&gt;""),F147*(1+$G$2),"")</f>
        <v>163.04600000000002</v>
      </c>
      <c r="H147" s="23">
        <f>ROUND((E147*G147),2)</f>
        <v>163.05000000000001</v>
      </c>
    </row>
    <row r="148" spans="1:8" x14ac:dyDescent="0.25">
      <c r="A148" s="13" t="s">
        <v>1610</v>
      </c>
      <c r="B148" s="13" t="s">
        <v>1609</v>
      </c>
      <c r="C148" s="15" t="s">
        <v>1611</v>
      </c>
      <c r="D148" s="13" t="s">
        <v>59</v>
      </c>
      <c r="E148" s="18">
        <v>1</v>
      </c>
      <c r="F148" s="14">
        <v>124.96</v>
      </c>
      <c r="G148" s="23">
        <f>IF(AND(F148&lt;&gt;0,F148&lt;&gt;""),F148*(1+$G$2),"")</f>
        <v>162.44800000000001</v>
      </c>
      <c r="H148" s="6">
        <f>ROUND((E148*G148),2)</f>
        <v>162.44999999999999</v>
      </c>
    </row>
    <row r="149" spans="1:8" x14ac:dyDescent="0.25">
      <c r="A149" s="13" t="s">
        <v>1612</v>
      </c>
      <c r="B149" s="13" t="s">
        <v>1613</v>
      </c>
      <c r="C149" s="15" t="s">
        <v>1614</v>
      </c>
      <c r="D149" s="13" t="s">
        <v>59</v>
      </c>
      <c r="E149" s="18">
        <v>4</v>
      </c>
      <c r="F149" s="14">
        <v>163.52000000000001</v>
      </c>
      <c r="G149" s="23">
        <f>IF(AND(F149&lt;&gt;0,F149&lt;&gt;""),F149*(1+$G$2),"")</f>
        <v>212.57600000000002</v>
      </c>
      <c r="H149" s="23">
        <f>ROUND((E149*G149),2)</f>
        <v>850.3</v>
      </c>
    </row>
    <row r="150" spans="1:8" x14ac:dyDescent="0.25">
      <c r="A150" s="13" t="s">
        <v>1615</v>
      </c>
      <c r="B150" s="13" t="s">
        <v>1616</v>
      </c>
      <c r="C150" s="15" t="s">
        <v>1617</v>
      </c>
      <c r="D150" s="13" t="s">
        <v>59</v>
      </c>
      <c r="E150" s="18">
        <v>1</v>
      </c>
      <c r="F150" s="14">
        <v>672.8</v>
      </c>
      <c r="G150" s="23">
        <f>IF(AND(F150&lt;&gt;0,F150&lt;&gt;""),F150*(1+$G$2),"")</f>
        <v>874.64</v>
      </c>
      <c r="H150" s="23">
        <f>ROUND((E150*G150),2)</f>
        <v>874.64</v>
      </c>
    </row>
    <row r="151" spans="1:8" hidden="1" x14ac:dyDescent="0.25">
      <c r="A151" s="13" t="s">
        <v>1618</v>
      </c>
      <c r="B151" s="13" t="s">
        <v>1619</v>
      </c>
      <c r="C151" s="15" t="s">
        <v>1620</v>
      </c>
      <c r="D151" s="13" t="s">
        <v>59</v>
      </c>
      <c r="E151" s="18">
        <v>0</v>
      </c>
      <c r="F151" s="14">
        <v>296.18</v>
      </c>
      <c r="G151" s="23">
        <f>IF(AND(F151&lt;&gt;0,F151&lt;&gt;""),F151*(1+$G$2),"")</f>
        <v>385.03400000000005</v>
      </c>
      <c r="H151" s="23">
        <f>ROUND((E151*G151),2)</f>
        <v>0</v>
      </c>
    </row>
    <row r="152" spans="1:8" hidden="1" x14ac:dyDescent="0.25">
      <c r="A152" s="13" t="s">
        <v>1621</v>
      </c>
      <c r="B152" s="13" t="s">
        <v>1622</v>
      </c>
      <c r="C152" s="15" t="s">
        <v>1623</v>
      </c>
      <c r="D152" s="13" t="s">
        <v>59</v>
      </c>
      <c r="E152" s="18">
        <v>0</v>
      </c>
      <c r="F152" s="14">
        <v>296.18</v>
      </c>
      <c r="G152" s="23">
        <f>IF(AND(F152&lt;&gt;0,F152&lt;&gt;""),F152*(1+$G$2),"")</f>
        <v>385.03400000000005</v>
      </c>
      <c r="H152" s="23">
        <f>ROUND((E152*G152),2)</f>
        <v>0</v>
      </c>
    </row>
    <row r="153" spans="1:8" hidden="1" x14ac:dyDescent="0.25">
      <c r="A153" s="13" t="s">
        <v>1624</v>
      </c>
      <c r="B153" s="13" t="s">
        <v>1625</v>
      </c>
      <c r="C153" s="15" t="s">
        <v>1626</v>
      </c>
      <c r="D153" s="13" t="s">
        <v>59</v>
      </c>
      <c r="E153" s="18">
        <v>0</v>
      </c>
      <c r="F153" s="14">
        <v>672.8</v>
      </c>
      <c r="G153" s="23">
        <f>IF(AND(F153&lt;&gt;0,F153&lt;&gt;""),F153*(1+$G$2),"")</f>
        <v>874.64</v>
      </c>
      <c r="H153" s="23">
        <f>ROUND((E153*G153),2)</f>
        <v>0</v>
      </c>
    </row>
    <row r="154" spans="1:8" hidden="1" x14ac:dyDescent="0.25">
      <c r="A154" s="13" t="s">
        <v>1627</v>
      </c>
      <c r="B154" s="13" t="s">
        <v>1628</v>
      </c>
      <c r="C154" s="15" t="s">
        <v>1629</v>
      </c>
      <c r="D154" s="13" t="s">
        <v>59</v>
      </c>
      <c r="E154" s="18">
        <v>0</v>
      </c>
      <c r="F154" s="14">
        <v>321.8</v>
      </c>
      <c r="G154" s="23">
        <f>IF(AND(F154&lt;&gt;0,F154&lt;&gt;""),F154*(1+$G$2),"")</f>
        <v>418.34000000000003</v>
      </c>
      <c r="H154" s="23">
        <f>ROUND((E154*G154),2)</f>
        <v>0</v>
      </c>
    </row>
    <row r="155" spans="1:8" hidden="1" x14ac:dyDescent="0.25">
      <c r="A155" s="13" t="s">
        <v>1630</v>
      </c>
      <c r="B155" s="13" t="s">
        <v>1616</v>
      </c>
      <c r="C155" s="15" t="s">
        <v>1631</v>
      </c>
      <c r="D155" s="13" t="s">
        <v>59</v>
      </c>
      <c r="E155" s="18">
        <v>0</v>
      </c>
      <c r="F155" s="14">
        <v>672.8</v>
      </c>
      <c r="G155" s="23">
        <f>IF(AND(F155&lt;&gt;0,F155&lt;&gt;""),F155*(1+$G$2),"")</f>
        <v>874.64</v>
      </c>
      <c r="H155" s="23">
        <f>ROUND((E155*G155),2)</f>
        <v>0</v>
      </c>
    </row>
    <row r="156" spans="1:8" hidden="1" x14ac:dyDescent="0.25">
      <c r="A156" s="13" t="s">
        <v>1632</v>
      </c>
      <c r="B156" s="13" t="s">
        <v>1633</v>
      </c>
      <c r="C156" s="15" t="s">
        <v>1634</v>
      </c>
      <c r="D156" s="13" t="s">
        <v>59</v>
      </c>
      <c r="E156" s="18">
        <v>0</v>
      </c>
      <c r="F156" s="14">
        <v>541.63</v>
      </c>
      <c r="G156" s="23">
        <f>IF(AND(F156&lt;&gt;0,F156&lt;&gt;""),F156*(1+$G$2),"")</f>
        <v>704.11900000000003</v>
      </c>
      <c r="H156" s="23">
        <f>ROUND((E156*G156),2)</f>
        <v>0</v>
      </c>
    </row>
    <row r="157" spans="1:8" hidden="1" x14ac:dyDescent="0.25">
      <c r="A157" s="13" t="s">
        <v>1635</v>
      </c>
      <c r="B157" s="13" t="s">
        <v>1636</v>
      </c>
      <c r="C157" s="15" t="s">
        <v>1637</v>
      </c>
      <c r="D157" s="13" t="s">
        <v>59</v>
      </c>
      <c r="E157" s="18">
        <v>0</v>
      </c>
      <c r="F157" s="14">
        <v>88.18</v>
      </c>
      <c r="G157" s="23">
        <f>IF(AND(F157&lt;&gt;0,F157&lt;&gt;""),F157*(1+$G$2),"")</f>
        <v>114.63400000000001</v>
      </c>
      <c r="H157" s="23">
        <f>ROUND((E157*G157),2)</f>
        <v>0</v>
      </c>
    </row>
    <row r="158" spans="1:8" x14ac:dyDescent="0.25">
      <c r="A158" s="13" t="s">
        <v>1638</v>
      </c>
      <c r="B158" s="13" t="s">
        <v>1639</v>
      </c>
      <c r="C158" s="15" t="s">
        <v>1640</v>
      </c>
      <c r="D158" s="13" t="s">
        <v>59</v>
      </c>
      <c r="E158" s="18">
        <v>4</v>
      </c>
      <c r="F158" s="14">
        <v>112.58</v>
      </c>
      <c r="G158" s="23">
        <f>IF(AND(F158&lt;&gt;0,F158&lt;&gt;""),F158*(1+$G$2),"")</f>
        <v>146.35400000000001</v>
      </c>
      <c r="H158" s="23">
        <f>ROUND((E158*G158),2)</f>
        <v>585.41999999999996</v>
      </c>
    </row>
    <row r="159" spans="1:8" hidden="1" x14ac:dyDescent="0.25">
      <c r="A159" s="13" t="s">
        <v>1641</v>
      </c>
      <c r="B159" s="13" t="s">
        <v>179</v>
      </c>
      <c r="C159" s="15" t="s">
        <v>180</v>
      </c>
      <c r="D159" s="13" t="s">
        <v>59</v>
      </c>
      <c r="E159" s="18">
        <v>0</v>
      </c>
      <c r="F159" s="14">
        <v>108.21</v>
      </c>
      <c r="G159" s="23">
        <f>IF(AND(F159&lt;&gt;0,F159&lt;&gt;""),F159*(1+$G$2),"")</f>
        <v>140.673</v>
      </c>
      <c r="H159" s="23">
        <f>ROUND((E159*G159),2)</f>
        <v>0</v>
      </c>
    </row>
    <row r="160" spans="1:8" x14ac:dyDescent="0.25">
      <c r="A160" s="13" t="s">
        <v>1642</v>
      </c>
      <c r="C160" s="15" t="s">
        <v>188</v>
      </c>
      <c r="F160" s="14" t="s">
        <v>11</v>
      </c>
    </row>
    <row r="161" spans="1:8" hidden="1" x14ac:dyDescent="0.25">
      <c r="A161" s="13" t="s">
        <v>1643</v>
      </c>
      <c r="B161" s="13" t="s">
        <v>190</v>
      </c>
      <c r="C161" s="15" t="s">
        <v>191</v>
      </c>
      <c r="D161" s="13" t="s">
        <v>26</v>
      </c>
      <c r="E161" s="18">
        <v>0</v>
      </c>
      <c r="F161" s="14">
        <v>2.77</v>
      </c>
      <c r="G161" s="23">
        <f>IF(AND(F161&lt;&gt;0,F161&lt;&gt;""),F161*(1+$G$2),"")</f>
        <v>3.601</v>
      </c>
      <c r="H161" s="23">
        <f>ROUND((E161*G161),2)</f>
        <v>0</v>
      </c>
    </row>
    <row r="162" spans="1:8" hidden="1" x14ac:dyDescent="0.25">
      <c r="A162" s="13" t="s">
        <v>1644</v>
      </c>
      <c r="B162" s="13" t="s">
        <v>1645</v>
      </c>
      <c r="C162" s="15" t="s">
        <v>1646</v>
      </c>
      <c r="D162" s="13" t="s">
        <v>26</v>
      </c>
      <c r="E162" s="18">
        <v>0</v>
      </c>
      <c r="F162" s="14">
        <v>5.65</v>
      </c>
      <c r="G162" s="23">
        <f>IF(AND(F162&lt;&gt;0,F162&lt;&gt;""),F162*(1+$G$2),"")</f>
        <v>7.3450000000000006</v>
      </c>
      <c r="H162" s="23">
        <f>ROUND((E162*G162),2)</f>
        <v>0</v>
      </c>
    </row>
    <row r="163" spans="1:8" hidden="1" x14ac:dyDescent="0.25">
      <c r="A163" s="13" t="s">
        <v>1647</v>
      </c>
      <c r="B163" s="13" t="s">
        <v>1648</v>
      </c>
      <c r="C163" s="15" t="s">
        <v>1649</v>
      </c>
      <c r="D163" s="13" t="s">
        <v>26</v>
      </c>
      <c r="E163" s="18">
        <v>0</v>
      </c>
      <c r="F163" s="14">
        <v>7.24</v>
      </c>
      <c r="G163" s="23">
        <f>IF(AND(F163&lt;&gt;0,F163&lt;&gt;""),F163*(1+$G$2),"")</f>
        <v>9.4120000000000008</v>
      </c>
      <c r="H163" s="23">
        <f>ROUND((E163*G163),2)</f>
        <v>0</v>
      </c>
    </row>
    <row r="164" spans="1:8" hidden="1" x14ac:dyDescent="0.25">
      <c r="A164" s="13" t="s">
        <v>1650</v>
      </c>
      <c r="B164" s="13" t="s">
        <v>1651</v>
      </c>
      <c r="C164" s="15" t="s">
        <v>1652</v>
      </c>
      <c r="D164" s="13" t="s">
        <v>26</v>
      </c>
      <c r="E164" s="18">
        <v>0</v>
      </c>
      <c r="F164" s="14">
        <v>3.15</v>
      </c>
      <c r="G164" s="23">
        <f>IF(AND(F164&lt;&gt;0,F164&lt;&gt;""),F164*(1+$G$2),"")</f>
        <v>4.0949999999999998</v>
      </c>
      <c r="H164" s="23">
        <f>ROUND((E164*G164),2)</f>
        <v>0</v>
      </c>
    </row>
    <row r="165" spans="1:8" hidden="1" x14ac:dyDescent="0.25">
      <c r="A165" s="13" t="s">
        <v>1653</v>
      </c>
      <c r="B165" s="13" t="s">
        <v>202</v>
      </c>
      <c r="C165" s="15" t="s">
        <v>1654</v>
      </c>
      <c r="D165" s="13" t="s">
        <v>26</v>
      </c>
      <c r="E165" s="18">
        <v>0</v>
      </c>
      <c r="F165" s="14">
        <v>21.94</v>
      </c>
      <c r="G165" s="23">
        <f>IF(AND(F165&lt;&gt;0,F165&lt;&gt;""),F165*(1+$G$2),"")</f>
        <v>28.522000000000002</v>
      </c>
      <c r="H165" s="23">
        <f>ROUND((E165*G165),2)</f>
        <v>0</v>
      </c>
    </row>
    <row r="166" spans="1:8" hidden="1" x14ac:dyDescent="0.25">
      <c r="A166" s="13" t="s">
        <v>1655</v>
      </c>
      <c r="B166" s="13" t="s">
        <v>205</v>
      </c>
      <c r="C166" s="15" t="s">
        <v>206</v>
      </c>
      <c r="D166" s="13" t="s">
        <v>26</v>
      </c>
      <c r="E166" s="18">
        <v>0</v>
      </c>
      <c r="F166" s="14">
        <v>7.61</v>
      </c>
      <c r="G166" s="23">
        <f>IF(AND(F166&lt;&gt;0,F166&lt;&gt;""),F166*(1+$G$2),"")</f>
        <v>9.8930000000000007</v>
      </c>
      <c r="H166" s="23">
        <f>ROUND((E166*G166),2)</f>
        <v>0</v>
      </c>
    </row>
    <row r="167" spans="1:8" hidden="1" x14ac:dyDescent="0.25">
      <c r="A167" s="13" t="s">
        <v>1656</v>
      </c>
      <c r="B167" s="13" t="s">
        <v>208</v>
      </c>
      <c r="C167" s="15" t="s">
        <v>209</v>
      </c>
      <c r="D167" s="13" t="s">
        <v>26</v>
      </c>
      <c r="E167" s="18">
        <v>0</v>
      </c>
      <c r="F167" s="14">
        <v>13.34</v>
      </c>
      <c r="G167" s="23">
        <f>IF(AND(F167&lt;&gt;0,F167&lt;&gt;""),F167*(1+$G$2),"")</f>
        <v>17.341999999999999</v>
      </c>
      <c r="H167" s="23">
        <f>ROUND((E167*G167),2)</f>
        <v>0</v>
      </c>
    </row>
    <row r="168" spans="1:8" hidden="1" x14ac:dyDescent="0.25">
      <c r="A168" s="13" t="s">
        <v>1657</v>
      </c>
      <c r="B168" s="13" t="s">
        <v>1658</v>
      </c>
      <c r="C168" s="15" t="s">
        <v>1659</v>
      </c>
      <c r="D168" s="13" t="s">
        <v>26</v>
      </c>
      <c r="E168" s="18">
        <v>0</v>
      </c>
      <c r="F168" s="14">
        <v>29.76</v>
      </c>
      <c r="G168" s="23">
        <f>IF(AND(F168&lt;&gt;0,F168&lt;&gt;""),F168*(1+$G$2),"")</f>
        <v>38.688000000000002</v>
      </c>
      <c r="H168" s="23">
        <f>ROUND((E168*G168),2)</f>
        <v>0</v>
      </c>
    </row>
    <row r="169" spans="1:8" hidden="1" x14ac:dyDescent="0.25">
      <c r="A169" s="13" t="s">
        <v>1660</v>
      </c>
      <c r="B169" s="13" t="s">
        <v>1661</v>
      </c>
      <c r="C169" s="15" t="s">
        <v>1662</v>
      </c>
      <c r="D169" s="13" t="s">
        <v>26</v>
      </c>
      <c r="E169" s="18">
        <v>0</v>
      </c>
      <c r="F169" s="14">
        <v>8.66</v>
      </c>
      <c r="G169" s="23">
        <f>IF(AND(F169&lt;&gt;0,F169&lt;&gt;""),F169*(1+$G$2),"")</f>
        <v>11.258000000000001</v>
      </c>
      <c r="H169" s="23">
        <f>ROUND((E169*G169),2)</f>
        <v>0</v>
      </c>
    </row>
    <row r="170" spans="1:8" ht="30" x14ac:dyDescent="0.25">
      <c r="A170" s="13" t="s">
        <v>1663</v>
      </c>
      <c r="B170" s="13" t="s">
        <v>1664</v>
      </c>
      <c r="C170" s="15" t="s">
        <v>1665</v>
      </c>
      <c r="D170" s="13" t="s">
        <v>26</v>
      </c>
      <c r="E170" s="18">
        <v>322</v>
      </c>
      <c r="F170" s="14">
        <v>26.89</v>
      </c>
      <c r="G170" s="23">
        <f>IF(AND(F170&lt;&gt;0,F170&lt;&gt;""),F170*(1+$G$2),"")</f>
        <v>34.957000000000001</v>
      </c>
      <c r="H170" s="23">
        <f>ROUND((E170*G170),2)</f>
        <v>11256.15</v>
      </c>
    </row>
    <row r="171" spans="1:8" ht="30" hidden="1" x14ac:dyDescent="0.25">
      <c r="A171" s="13" t="s">
        <v>1666</v>
      </c>
      <c r="B171" s="13" t="s">
        <v>1667</v>
      </c>
      <c r="C171" s="15" t="s">
        <v>1668</v>
      </c>
      <c r="D171" s="13" t="s">
        <v>26</v>
      </c>
      <c r="E171" s="18">
        <v>0</v>
      </c>
      <c r="F171" s="14">
        <v>14.35</v>
      </c>
      <c r="G171" s="23">
        <f>IF(AND(F171&lt;&gt;0,F171&lt;&gt;""),F171*(1+$G$2),"")</f>
        <v>18.655000000000001</v>
      </c>
      <c r="H171" s="23">
        <f>ROUND((E171*G171),2)</f>
        <v>0</v>
      </c>
    </row>
    <row r="172" spans="1:8" ht="30" x14ac:dyDescent="0.25">
      <c r="A172" s="13" t="s">
        <v>1669</v>
      </c>
      <c r="B172" s="13" t="s">
        <v>1670</v>
      </c>
      <c r="C172" s="15" t="s">
        <v>1671</v>
      </c>
      <c r="D172" s="13" t="s">
        <v>26</v>
      </c>
      <c r="E172" s="18">
        <v>161</v>
      </c>
      <c r="F172" s="14">
        <v>21.17</v>
      </c>
      <c r="G172" s="23">
        <f>IF(AND(F172&lt;&gt;0,F172&lt;&gt;""),F172*(1+$G$2),"")</f>
        <v>27.521000000000004</v>
      </c>
      <c r="H172" s="23">
        <f>ROUND((E172*G172),2)</f>
        <v>4430.88</v>
      </c>
    </row>
    <row r="173" spans="1:8" ht="30" x14ac:dyDescent="0.25">
      <c r="A173" s="13" t="s">
        <v>1672</v>
      </c>
      <c r="B173" s="13" t="s">
        <v>1673</v>
      </c>
      <c r="C173" s="15" t="s">
        <v>1674</v>
      </c>
      <c r="D173" s="13" t="s">
        <v>26</v>
      </c>
      <c r="E173" s="18">
        <v>256</v>
      </c>
      <c r="F173" s="14">
        <v>25.38</v>
      </c>
      <c r="G173" s="23">
        <f>IF(AND(F173&lt;&gt;0,F173&lt;&gt;""),F173*(1+$G$2),"")</f>
        <v>32.994</v>
      </c>
      <c r="H173" s="23">
        <f>ROUND((E173*G173),2)</f>
        <v>8446.4599999999991</v>
      </c>
    </row>
    <row r="174" spans="1:8" x14ac:dyDescent="0.25">
      <c r="A174" s="13" t="s">
        <v>1675</v>
      </c>
      <c r="B174" s="13" t="s">
        <v>1676</v>
      </c>
      <c r="C174" s="15" t="s">
        <v>1677</v>
      </c>
      <c r="D174" s="13" t="s">
        <v>26</v>
      </c>
      <c r="E174" s="18">
        <v>6</v>
      </c>
      <c r="F174" s="14">
        <v>76.260000000000005</v>
      </c>
      <c r="G174" s="23">
        <f>IF(AND(F174&lt;&gt;0,F174&lt;&gt;""),F174*(1+$G$2),"")</f>
        <v>99.138000000000005</v>
      </c>
      <c r="H174" s="23">
        <f>ROUND((E174*G174),2)</f>
        <v>594.83000000000004</v>
      </c>
    </row>
    <row r="175" spans="1:8" hidden="1" x14ac:dyDescent="0.25">
      <c r="A175" s="13" t="s">
        <v>1678</v>
      </c>
      <c r="B175" s="13" t="s">
        <v>1679</v>
      </c>
      <c r="C175" s="15" t="s">
        <v>1680</v>
      </c>
      <c r="D175" s="13" t="s">
        <v>26</v>
      </c>
      <c r="E175" s="18">
        <v>0</v>
      </c>
      <c r="F175" s="14">
        <v>3.85</v>
      </c>
      <c r="G175" s="23">
        <f>IF(AND(F175&lt;&gt;0,F175&lt;&gt;""),F175*(1+$G$2),"")</f>
        <v>5.0049999999999999</v>
      </c>
      <c r="H175" s="23">
        <f>ROUND((E175*G175),2)</f>
        <v>0</v>
      </c>
    </row>
    <row r="176" spans="1:8" hidden="1" x14ac:dyDescent="0.25">
      <c r="A176" s="13" t="s">
        <v>1675</v>
      </c>
      <c r="B176" s="13" t="s">
        <v>1681</v>
      </c>
      <c r="C176" s="15" t="s">
        <v>1682</v>
      </c>
      <c r="D176" s="13" t="s">
        <v>59</v>
      </c>
      <c r="E176" s="18">
        <v>0</v>
      </c>
      <c r="F176" s="14">
        <v>3.93</v>
      </c>
      <c r="G176" s="23">
        <f>IF(AND(F176&lt;&gt;0,F176&lt;&gt;""),F176*(1+$G$2),"")</f>
        <v>5.109</v>
      </c>
      <c r="H176" s="23">
        <f>ROUND((E176*G176),2)</f>
        <v>0</v>
      </c>
    </row>
    <row r="177" spans="1:8" hidden="1" x14ac:dyDescent="0.25">
      <c r="A177" s="13" t="s">
        <v>1678</v>
      </c>
      <c r="B177" s="13" t="s">
        <v>1683</v>
      </c>
      <c r="C177" s="15" t="s">
        <v>1684</v>
      </c>
      <c r="D177" s="13" t="s">
        <v>59</v>
      </c>
      <c r="E177" s="18">
        <v>0</v>
      </c>
      <c r="F177" s="14">
        <v>4.43</v>
      </c>
      <c r="G177" s="23">
        <f>IF(AND(F177&lt;&gt;0,F177&lt;&gt;""),F177*(1+$G$2),"")</f>
        <v>5.7589999999999995</v>
      </c>
      <c r="H177" s="23">
        <f>ROUND((E177*G177),2)</f>
        <v>0</v>
      </c>
    </row>
    <row r="178" spans="1:8" hidden="1" x14ac:dyDescent="0.25">
      <c r="A178" s="13" t="s">
        <v>1685</v>
      </c>
      <c r="B178" s="13" t="s">
        <v>214</v>
      </c>
      <c r="C178" s="15" t="s">
        <v>215</v>
      </c>
      <c r="D178" s="13" t="s">
        <v>59</v>
      </c>
      <c r="E178" s="18">
        <v>0</v>
      </c>
      <c r="F178" s="14">
        <v>5.83</v>
      </c>
      <c r="G178" s="23">
        <f>IF(AND(F178&lt;&gt;0,F178&lt;&gt;""),F178*(1+$G$2),"")</f>
        <v>7.5790000000000006</v>
      </c>
      <c r="H178" s="23">
        <f>ROUND((E178*G178),2)</f>
        <v>0</v>
      </c>
    </row>
    <row r="179" spans="1:8" hidden="1" x14ac:dyDescent="0.25">
      <c r="A179" s="13" t="s">
        <v>1686</v>
      </c>
      <c r="B179" s="13" t="s">
        <v>199</v>
      </c>
      <c r="C179" s="15" t="s">
        <v>200</v>
      </c>
      <c r="D179" s="13" t="s">
        <v>59</v>
      </c>
      <c r="E179" s="18">
        <v>0</v>
      </c>
      <c r="F179" s="14">
        <v>7.41</v>
      </c>
      <c r="G179" s="23">
        <f>IF(AND(F179&lt;&gt;0,F179&lt;&gt;""),F179*(1+$G$2),"")</f>
        <v>9.6330000000000009</v>
      </c>
      <c r="H179" s="23">
        <f>ROUND((E179*G179),2)</f>
        <v>0</v>
      </c>
    </row>
    <row r="180" spans="1:8" hidden="1" x14ac:dyDescent="0.25">
      <c r="A180" s="13" t="s">
        <v>1687</v>
      </c>
      <c r="B180" s="13" t="s">
        <v>1688</v>
      </c>
      <c r="C180" s="15" t="s">
        <v>1689</v>
      </c>
      <c r="D180" s="13" t="s">
        <v>59</v>
      </c>
      <c r="E180" s="18">
        <v>0</v>
      </c>
      <c r="F180" s="14">
        <v>26.16</v>
      </c>
      <c r="G180" s="23">
        <f>IF(AND(F180&lt;&gt;0,F180&lt;&gt;""),F180*(1+$G$2),"")</f>
        <v>34.008000000000003</v>
      </c>
      <c r="H180" s="23">
        <f>ROUND((E180*G180),2)</f>
        <v>0</v>
      </c>
    </row>
    <row r="181" spans="1:8" hidden="1" x14ac:dyDescent="0.25">
      <c r="A181" s="13" t="s">
        <v>1690</v>
      </c>
      <c r="B181" s="13" t="s">
        <v>1691</v>
      </c>
      <c r="C181" s="15" t="s">
        <v>1692</v>
      </c>
      <c r="D181" s="13" t="s">
        <v>59</v>
      </c>
      <c r="E181" s="18">
        <v>0</v>
      </c>
      <c r="F181" s="14">
        <v>5.27</v>
      </c>
      <c r="G181" s="23">
        <f>IF(AND(F181&lt;&gt;0,F181&lt;&gt;""),F181*(1+$G$2),"")</f>
        <v>6.851</v>
      </c>
      <c r="H181" s="23">
        <f>ROUND((E181*G181),2)</f>
        <v>0</v>
      </c>
    </row>
    <row r="182" spans="1:8" x14ac:dyDescent="0.25">
      <c r="A182" s="13" t="s">
        <v>1693</v>
      </c>
      <c r="B182" s="13" t="s">
        <v>1694</v>
      </c>
      <c r="C182" s="15" t="s">
        <v>1695</v>
      </c>
      <c r="D182" s="13" t="s">
        <v>59</v>
      </c>
      <c r="E182" s="18">
        <v>6</v>
      </c>
      <c r="F182" s="14">
        <v>21.82</v>
      </c>
      <c r="G182" s="23">
        <f>IF(AND(F182&lt;&gt;0,F182&lt;&gt;""),F182*(1+$G$2),"")</f>
        <v>28.366</v>
      </c>
      <c r="H182" s="23">
        <f>ROUND((E182*G182),2)</f>
        <v>170.2</v>
      </c>
    </row>
    <row r="183" spans="1:8" hidden="1" x14ac:dyDescent="0.25">
      <c r="A183" s="13" t="s">
        <v>1696</v>
      </c>
      <c r="B183" s="13" t="s">
        <v>1697</v>
      </c>
      <c r="C183" s="15" t="s">
        <v>1698</v>
      </c>
      <c r="D183" s="13" t="s">
        <v>59</v>
      </c>
      <c r="E183" s="18">
        <v>0</v>
      </c>
      <c r="F183" s="14">
        <v>13.43</v>
      </c>
      <c r="G183" s="23">
        <f>IF(AND(F183&lt;&gt;0,F183&lt;&gt;""),F183*(1+$G$2),"")</f>
        <v>17.459</v>
      </c>
      <c r="H183" s="23">
        <f>ROUND((E183*G183),2)</f>
        <v>0</v>
      </c>
    </row>
    <row r="184" spans="1:8" hidden="1" x14ac:dyDescent="0.25">
      <c r="A184" s="13" t="s">
        <v>1699</v>
      </c>
      <c r="B184" s="13" t="s">
        <v>1700</v>
      </c>
      <c r="C184" s="15" t="s">
        <v>1701</v>
      </c>
      <c r="D184" s="13" t="s">
        <v>59</v>
      </c>
      <c r="E184" s="18">
        <v>0</v>
      </c>
      <c r="F184" s="14">
        <v>4.88</v>
      </c>
      <c r="G184" s="23">
        <f>IF(AND(F184&lt;&gt;0,F184&lt;&gt;""),F184*(1+$G$2),"")</f>
        <v>6.3440000000000003</v>
      </c>
      <c r="H184" s="23">
        <f>ROUND((E184*G184),2)</f>
        <v>0</v>
      </c>
    </row>
    <row r="185" spans="1:8" hidden="1" x14ac:dyDescent="0.25">
      <c r="A185" s="13" t="s">
        <v>1702</v>
      </c>
      <c r="B185" s="13" t="s">
        <v>1703</v>
      </c>
      <c r="C185" s="15" t="s">
        <v>1704</v>
      </c>
      <c r="D185" s="13" t="s">
        <v>59</v>
      </c>
      <c r="E185" s="18">
        <v>0</v>
      </c>
      <c r="F185" s="14">
        <v>7.14</v>
      </c>
      <c r="G185" s="23">
        <f>IF(AND(F185&lt;&gt;0,F185&lt;&gt;""),F185*(1+$G$2),"")</f>
        <v>9.282</v>
      </c>
      <c r="H185" s="23">
        <f>ROUND((E185*G185),2)</f>
        <v>0</v>
      </c>
    </row>
    <row r="186" spans="1:8" hidden="1" x14ac:dyDescent="0.25">
      <c r="A186" s="13" t="s">
        <v>1705</v>
      </c>
      <c r="B186" s="13" t="s">
        <v>196</v>
      </c>
      <c r="C186" s="15" t="s">
        <v>197</v>
      </c>
      <c r="D186" s="13" t="s">
        <v>59</v>
      </c>
      <c r="E186" s="18">
        <v>0</v>
      </c>
      <c r="F186" s="14">
        <v>11.07</v>
      </c>
      <c r="G186" s="23">
        <f>IF(AND(F186&lt;&gt;0,F186&lt;&gt;""),F186*(1+$G$2),"")</f>
        <v>14.391</v>
      </c>
      <c r="H186" s="23">
        <f>ROUND((E186*G186),2)</f>
        <v>0</v>
      </c>
    </row>
    <row r="187" spans="1:8" hidden="1" x14ac:dyDescent="0.25">
      <c r="A187" s="13" t="s">
        <v>1706</v>
      </c>
      <c r="B187" s="13" t="s">
        <v>211</v>
      </c>
      <c r="C187" s="15" t="s">
        <v>212</v>
      </c>
      <c r="D187" s="13" t="s">
        <v>59</v>
      </c>
      <c r="E187" s="18">
        <v>0</v>
      </c>
      <c r="F187" s="14">
        <v>6.89</v>
      </c>
      <c r="G187" s="23">
        <f>IF(AND(F187&lt;&gt;0,F187&lt;&gt;""),F187*(1+$G$2),"")</f>
        <v>8.9570000000000007</v>
      </c>
      <c r="H187" s="23">
        <f>ROUND((E187*G187),2)</f>
        <v>0</v>
      </c>
    </row>
    <row r="188" spans="1:8" hidden="1" x14ac:dyDescent="0.25">
      <c r="A188" s="13" t="s">
        <v>1707</v>
      </c>
      <c r="B188" s="13" t="s">
        <v>1708</v>
      </c>
      <c r="C188" s="15" t="s">
        <v>1709</v>
      </c>
      <c r="D188" s="13" t="s">
        <v>59</v>
      </c>
      <c r="E188" s="18">
        <v>0</v>
      </c>
      <c r="F188" s="14">
        <v>31.83</v>
      </c>
      <c r="G188" s="23">
        <f>IF(AND(F188&lt;&gt;0,F188&lt;&gt;""),F188*(1+$G$2),"")</f>
        <v>41.378999999999998</v>
      </c>
      <c r="H188" s="23">
        <f>ROUND((E188*G188),2)</f>
        <v>0</v>
      </c>
    </row>
    <row r="189" spans="1:8" hidden="1" x14ac:dyDescent="0.25">
      <c r="A189" s="13" t="s">
        <v>1710</v>
      </c>
      <c r="B189" s="13" t="s">
        <v>1711</v>
      </c>
      <c r="C189" s="15" t="s">
        <v>1712</v>
      </c>
      <c r="D189" s="13" t="s">
        <v>59</v>
      </c>
      <c r="E189" s="18">
        <v>0</v>
      </c>
      <c r="F189" s="14">
        <v>7.01</v>
      </c>
      <c r="G189" s="23">
        <f>IF(AND(F189&lt;&gt;0,F189&lt;&gt;""),F189*(1+$G$2),"")</f>
        <v>9.1129999999999995</v>
      </c>
      <c r="H189" s="23">
        <f>ROUND((E189*G189),2)</f>
        <v>0</v>
      </c>
    </row>
    <row r="190" spans="1:8" x14ac:dyDescent="0.25">
      <c r="A190" s="13" t="s">
        <v>1713</v>
      </c>
      <c r="B190" s="13" t="s">
        <v>1714</v>
      </c>
      <c r="C190" s="15" t="s">
        <v>1715</v>
      </c>
      <c r="D190" s="13" t="s">
        <v>59</v>
      </c>
      <c r="E190" s="18">
        <v>2</v>
      </c>
      <c r="F190" s="14">
        <v>103.94</v>
      </c>
      <c r="G190" s="23">
        <f>IF(AND(F190&lt;&gt;0,F190&lt;&gt;""),F190*(1+$G$2),"")</f>
        <v>135.12200000000001</v>
      </c>
      <c r="H190" s="23">
        <f>ROUND((E190*G190),2)</f>
        <v>270.24</v>
      </c>
    </row>
    <row r="191" spans="1:8" hidden="1" x14ac:dyDescent="0.25">
      <c r="A191" s="13" t="s">
        <v>1716</v>
      </c>
      <c r="B191" s="13" t="s">
        <v>1717</v>
      </c>
      <c r="C191" s="15" t="s">
        <v>1718</v>
      </c>
      <c r="D191" s="13" t="s">
        <v>59</v>
      </c>
      <c r="E191" s="18">
        <v>0</v>
      </c>
      <c r="F191" s="14">
        <v>18.37</v>
      </c>
      <c r="G191" s="23">
        <f>IF(AND(F191&lt;&gt;0,F191&lt;&gt;""),F191*(1+$G$2),"")</f>
        <v>23.881000000000004</v>
      </c>
      <c r="H191" s="23">
        <f>ROUND((E191*G191),2)</f>
        <v>0</v>
      </c>
    </row>
    <row r="192" spans="1:8" hidden="1" x14ac:dyDescent="0.25">
      <c r="A192" s="13" t="s">
        <v>1719</v>
      </c>
      <c r="B192" s="13" t="s">
        <v>1720</v>
      </c>
      <c r="C192" s="15" t="s">
        <v>1721</v>
      </c>
      <c r="D192" s="13" t="s">
        <v>59</v>
      </c>
      <c r="E192" s="18">
        <v>0</v>
      </c>
      <c r="F192" s="14">
        <v>16.850000000000001</v>
      </c>
      <c r="G192" s="23">
        <f>IF(AND(F192&lt;&gt;0,F192&lt;&gt;""),F192*(1+$G$2),"")</f>
        <v>21.905000000000001</v>
      </c>
      <c r="H192" s="23">
        <f>ROUND((E192*G192),2)</f>
        <v>0</v>
      </c>
    </row>
    <row r="193" spans="1:8" x14ac:dyDescent="0.25">
      <c r="A193" s="13" t="s">
        <v>1722</v>
      </c>
      <c r="B193" s="13" t="s">
        <v>1723</v>
      </c>
      <c r="C193" s="15" t="s">
        <v>1724</v>
      </c>
      <c r="D193" s="13" t="s">
        <v>59</v>
      </c>
      <c r="E193" s="18">
        <v>1</v>
      </c>
      <c r="F193" s="14">
        <v>25.11</v>
      </c>
      <c r="G193" s="23">
        <f>IF(AND(F193&lt;&gt;0,F193&lt;&gt;""),F193*(1+$G$2),"")</f>
        <v>32.643000000000001</v>
      </c>
      <c r="H193" s="23">
        <f>ROUND((E193*G193),2)</f>
        <v>32.64</v>
      </c>
    </row>
    <row r="194" spans="1:8" hidden="1" x14ac:dyDescent="0.25">
      <c r="A194" s="13" t="s">
        <v>1725</v>
      </c>
      <c r="B194" s="13" t="s">
        <v>1726</v>
      </c>
      <c r="C194" s="15" t="s">
        <v>1727</v>
      </c>
      <c r="D194" s="13" t="s">
        <v>59</v>
      </c>
      <c r="E194" s="18">
        <v>0</v>
      </c>
      <c r="F194" s="14">
        <v>14.36</v>
      </c>
      <c r="G194" s="23">
        <f>IF(AND(F194&lt;&gt;0,F194&lt;&gt;""),F194*(1+$G$2),"")</f>
        <v>18.667999999999999</v>
      </c>
      <c r="H194" s="23">
        <f>ROUND((E194*G194),2)</f>
        <v>0</v>
      </c>
    </row>
    <row r="195" spans="1:8" hidden="1" x14ac:dyDescent="0.25">
      <c r="A195" s="13" t="s">
        <v>1728</v>
      </c>
      <c r="B195" s="13" t="s">
        <v>1729</v>
      </c>
      <c r="C195" s="15" t="s">
        <v>1730</v>
      </c>
      <c r="D195" s="13" t="s">
        <v>59</v>
      </c>
      <c r="E195" s="18">
        <v>0</v>
      </c>
      <c r="F195" s="14">
        <v>6.97</v>
      </c>
      <c r="G195" s="23">
        <f>IF(AND(F195&lt;&gt;0,F195&lt;&gt;""),F195*(1+$G$2),"")</f>
        <v>9.0609999999999999</v>
      </c>
      <c r="H195" s="23">
        <f>ROUND((E195*G195),2)</f>
        <v>0</v>
      </c>
    </row>
    <row r="196" spans="1:8" hidden="1" x14ac:dyDescent="0.25">
      <c r="A196" s="13" t="s">
        <v>1731</v>
      </c>
      <c r="B196" s="13" t="s">
        <v>1732</v>
      </c>
      <c r="C196" s="15" t="s">
        <v>1733</v>
      </c>
      <c r="D196" s="13" t="s">
        <v>59</v>
      </c>
      <c r="E196" s="18">
        <v>0</v>
      </c>
      <c r="F196" s="14">
        <v>2.9</v>
      </c>
      <c r="G196" s="23">
        <f>IF(AND(F196&lt;&gt;0,F196&lt;&gt;""),F196*(1+$G$2),"")</f>
        <v>3.77</v>
      </c>
      <c r="H196" s="23">
        <f>ROUND((E196*G196),2)</f>
        <v>0</v>
      </c>
    </row>
    <row r="197" spans="1:8" hidden="1" x14ac:dyDescent="0.25">
      <c r="A197" s="13" t="s">
        <v>1734</v>
      </c>
      <c r="B197" s="13" t="s">
        <v>1735</v>
      </c>
      <c r="C197" s="15" t="s">
        <v>1736</v>
      </c>
      <c r="D197" s="13" t="s">
        <v>59</v>
      </c>
      <c r="E197" s="18">
        <v>0</v>
      </c>
      <c r="F197" s="14">
        <v>4.3099999999999996</v>
      </c>
      <c r="G197" s="23">
        <f>IF(AND(F197&lt;&gt;0,F197&lt;&gt;""),F197*(1+$G$2),"")</f>
        <v>5.6029999999999998</v>
      </c>
      <c r="H197" s="23">
        <f>ROUND((E197*G197),2)</f>
        <v>0</v>
      </c>
    </row>
    <row r="198" spans="1:8" hidden="1" x14ac:dyDescent="0.25">
      <c r="A198" s="13" t="s">
        <v>1737</v>
      </c>
      <c r="B198" s="13" t="s">
        <v>1738</v>
      </c>
      <c r="C198" s="15" t="s">
        <v>1739</v>
      </c>
      <c r="D198" s="13" t="s">
        <v>59</v>
      </c>
      <c r="E198" s="18">
        <v>0</v>
      </c>
      <c r="F198" s="14">
        <v>5.53</v>
      </c>
      <c r="G198" s="23">
        <f>IF(AND(F198&lt;&gt;0,F198&lt;&gt;""),F198*(1+$G$2),"")</f>
        <v>7.1890000000000009</v>
      </c>
      <c r="H198" s="23">
        <f>ROUND((E198*G198),2)</f>
        <v>0</v>
      </c>
    </row>
    <row r="199" spans="1:8" hidden="1" x14ac:dyDescent="0.25">
      <c r="A199" s="13" t="s">
        <v>1740</v>
      </c>
      <c r="B199" s="13" t="s">
        <v>1741</v>
      </c>
      <c r="C199" s="15" t="s">
        <v>1742</v>
      </c>
      <c r="D199" s="13" t="s">
        <v>59</v>
      </c>
      <c r="E199" s="18">
        <v>0</v>
      </c>
      <c r="F199" s="14">
        <v>2.77</v>
      </c>
      <c r="G199" s="23">
        <f>IF(AND(F199&lt;&gt;0,F199&lt;&gt;""),F199*(1+$G$2),"")</f>
        <v>3.601</v>
      </c>
      <c r="H199" s="23">
        <f>ROUND((E199*G199),2)</f>
        <v>0</v>
      </c>
    </row>
    <row r="200" spans="1:8" x14ac:dyDescent="0.25">
      <c r="A200" s="13" t="s">
        <v>1743</v>
      </c>
      <c r="B200" s="13" t="s">
        <v>1744</v>
      </c>
      <c r="C200" s="15" t="s">
        <v>1745</v>
      </c>
      <c r="D200" s="13" t="s">
        <v>59</v>
      </c>
      <c r="E200" s="18">
        <v>4</v>
      </c>
      <c r="F200" s="14">
        <v>12.01</v>
      </c>
      <c r="G200" s="23">
        <f>IF(AND(F200&lt;&gt;0,F200&lt;&gt;""),F200*(1+$G$2),"")</f>
        <v>15.613</v>
      </c>
      <c r="H200" s="23">
        <f>ROUND((E200*G200),2)</f>
        <v>62.45</v>
      </c>
    </row>
    <row r="201" spans="1:8" hidden="1" x14ac:dyDescent="0.25">
      <c r="A201" s="13" t="s">
        <v>1746</v>
      </c>
      <c r="B201" s="13" t="s">
        <v>1747</v>
      </c>
      <c r="C201" s="15" t="s">
        <v>1748</v>
      </c>
      <c r="D201" s="13" t="s">
        <v>59</v>
      </c>
      <c r="E201" s="18">
        <v>0</v>
      </c>
      <c r="F201" s="14">
        <v>2.83</v>
      </c>
      <c r="G201" s="23">
        <f>IF(AND(F201&lt;&gt;0,F201&lt;&gt;""),F201*(1+$G$2),"")</f>
        <v>3.6790000000000003</v>
      </c>
      <c r="H201" s="23">
        <f>ROUND((E201*G201),2)</f>
        <v>0</v>
      </c>
    </row>
    <row r="202" spans="1:8" hidden="1" x14ac:dyDescent="0.25">
      <c r="A202" s="13" t="s">
        <v>1749</v>
      </c>
      <c r="B202" s="13" t="s">
        <v>1750</v>
      </c>
      <c r="C202" s="15" t="s">
        <v>1751</v>
      </c>
      <c r="D202" s="13" t="s">
        <v>59</v>
      </c>
      <c r="E202" s="18">
        <v>0</v>
      </c>
      <c r="F202" s="14">
        <v>4.04</v>
      </c>
      <c r="G202" s="23">
        <f>IF(AND(F202&lt;&gt;0,F202&lt;&gt;""),F202*(1+$G$2),"")</f>
        <v>5.2520000000000007</v>
      </c>
      <c r="H202" s="23">
        <f>ROUND((E202*G202),2)</f>
        <v>0</v>
      </c>
    </row>
    <row r="203" spans="1:8" hidden="1" x14ac:dyDescent="0.25">
      <c r="A203" s="13" t="s">
        <v>1752</v>
      </c>
      <c r="B203" s="13" t="s">
        <v>1753</v>
      </c>
      <c r="C203" s="15" t="s">
        <v>1754</v>
      </c>
      <c r="D203" s="13" t="s">
        <v>59</v>
      </c>
      <c r="E203" s="18">
        <v>0</v>
      </c>
      <c r="F203" s="14">
        <v>6.13</v>
      </c>
      <c r="G203" s="23">
        <f>IF(AND(F203&lt;&gt;0,F203&lt;&gt;""),F203*(1+$G$2),"")</f>
        <v>7.9690000000000003</v>
      </c>
      <c r="H203" s="23">
        <f>ROUND((E203*G203),2)</f>
        <v>0</v>
      </c>
    </row>
    <row r="204" spans="1:8" hidden="1" x14ac:dyDescent="0.25">
      <c r="A204" s="13" t="s">
        <v>1755</v>
      </c>
      <c r="B204" s="13" t="s">
        <v>1756</v>
      </c>
      <c r="C204" s="15" t="s">
        <v>1757</v>
      </c>
      <c r="D204" s="13" t="s">
        <v>59</v>
      </c>
      <c r="E204" s="18">
        <v>0</v>
      </c>
      <c r="F204" s="14">
        <v>9.2100000000000009</v>
      </c>
      <c r="G204" s="23">
        <f>IF(AND(F204&lt;&gt;0,F204&lt;&gt;""),F204*(1+$G$2),"")</f>
        <v>11.973000000000001</v>
      </c>
      <c r="H204" s="23">
        <f>ROUND((E204*G204),2)</f>
        <v>0</v>
      </c>
    </row>
    <row r="205" spans="1:8" x14ac:dyDescent="0.25">
      <c r="A205" s="13" t="s">
        <v>1758</v>
      </c>
      <c r="C205" s="15" t="s">
        <v>217</v>
      </c>
      <c r="F205" s="14" t="s">
        <v>11</v>
      </c>
    </row>
    <row r="206" spans="1:8" hidden="1" x14ac:dyDescent="0.25">
      <c r="A206" s="13" t="s">
        <v>1759</v>
      </c>
      <c r="B206" s="13" t="s">
        <v>1760</v>
      </c>
      <c r="C206" s="15" t="s">
        <v>1761</v>
      </c>
      <c r="D206" s="13" t="s">
        <v>59</v>
      </c>
      <c r="E206" s="18">
        <v>0</v>
      </c>
      <c r="F206" s="14">
        <v>3.13</v>
      </c>
      <c r="G206" s="23">
        <f>IF(AND(F206&lt;&gt;0,F206&lt;&gt;""),F206*(1+$G$2),"")</f>
        <v>4.069</v>
      </c>
      <c r="H206" s="23">
        <f>ROUND((E206*G206),2)</f>
        <v>0</v>
      </c>
    </row>
    <row r="207" spans="1:8" hidden="1" x14ac:dyDescent="0.25">
      <c r="A207" s="13" t="s">
        <v>1762</v>
      </c>
      <c r="B207" s="13" t="s">
        <v>1763</v>
      </c>
      <c r="C207" s="15" t="s">
        <v>1764</v>
      </c>
      <c r="D207" s="13" t="s">
        <v>59</v>
      </c>
      <c r="E207" s="18">
        <v>0</v>
      </c>
      <c r="F207" s="14">
        <v>4.13</v>
      </c>
      <c r="G207" s="23">
        <f>IF(AND(F207&lt;&gt;0,F207&lt;&gt;""),F207*(1+$G$2),"")</f>
        <v>5.3689999999999998</v>
      </c>
      <c r="H207" s="23">
        <f>ROUND((E207*G207),2)</f>
        <v>0</v>
      </c>
    </row>
    <row r="208" spans="1:8" hidden="1" x14ac:dyDescent="0.25">
      <c r="A208" s="13" t="s">
        <v>1765</v>
      </c>
      <c r="B208" s="13" t="s">
        <v>1766</v>
      </c>
      <c r="C208" s="15" t="s">
        <v>1767</v>
      </c>
      <c r="D208" s="13" t="s">
        <v>59</v>
      </c>
      <c r="E208" s="18">
        <v>0</v>
      </c>
      <c r="F208" s="14">
        <v>3.8</v>
      </c>
      <c r="G208" s="23">
        <f>IF(AND(F208&lt;&gt;0,F208&lt;&gt;""),F208*(1+$G$2),"")</f>
        <v>4.9399999999999995</v>
      </c>
      <c r="H208" s="23">
        <f>ROUND((E208*G208),2)</f>
        <v>0</v>
      </c>
    </row>
    <row r="209" spans="1:8" x14ac:dyDescent="0.25">
      <c r="A209" s="13" t="s">
        <v>1768</v>
      </c>
      <c r="B209" s="13" t="s">
        <v>1769</v>
      </c>
      <c r="C209" s="15" t="s">
        <v>1770</v>
      </c>
      <c r="D209" s="13" t="s">
        <v>59</v>
      </c>
      <c r="E209" s="18">
        <v>6</v>
      </c>
      <c r="F209" s="14">
        <v>248.63</v>
      </c>
      <c r="G209" s="23">
        <f>IF(AND(F209&lt;&gt;0,F209&lt;&gt;""),F209*(1+$G$2),"")</f>
        <v>323.21899999999999</v>
      </c>
      <c r="H209" s="23">
        <f>ROUND((E209*G209),2)</f>
        <v>1939.31</v>
      </c>
    </row>
    <row r="210" spans="1:8" hidden="1" x14ac:dyDescent="0.25">
      <c r="A210" s="13" t="s">
        <v>1771</v>
      </c>
      <c r="B210" s="13" t="s">
        <v>1772</v>
      </c>
      <c r="C210" s="15" t="s">
        <v>1773</v>
      </c>
      <c r="D210" s="13" t="s">
        <v>59</v>
      </c>
      <c r="E210" s="18">
        <v>0</v>
      </c>
      <c r="F210" s="14">
        <v>70.44</v>
      </c>
      <c r="G210" s="23">
        <f>IF(AND(F210&lt;&gt;0,F210&lt;&gt;""),F210*(1+$G$2),"")</f>
        <v>91.572000000000003</v>
      </c>
      <c r="H210" s="23">
        <f>ROUND((E210*G210),2)</f>
        <v>0</v>
      </c>
    </row>
    <row r="211" spans="1:8" x14ac:dyDescent="0.25">
      <c r="A211" s="13" t="s">
        <v>1774</v>
      </c>
      <c r="B211" s="13" t="s">
        <v>1775</v>
      </c>
      <c r="C211" s="15" t="s">
        <v>1776</v>
      </c>
      <c r="D211" s="13" t="s">
        <v>59</v>
      </c>
      <c r="E211" s="18">
        <v>1</v>
      </c>
      <c r="F211" s="14">
        <v>86.2</v>
      </c>
      <c r="G211" s="23">
        <f>IF(AND(F211&lt;&gt;0,F211&lt;&gt;""),F211*(1+$G$2),"")</f>
        <v>112.06</v>
      </c>
      <c r="H211" s="23">
        <f>ROUND((E211*G211),2)</f>
        <v>112.06</v>
      </c>
    </row>
    <row r="212" spans="1:8" x14ac:dyDescent="0.25">
      <c r="A212" s="13" t="s">
        <v>1777</v>
      </c>
      <c r="B212" s="13" t="s">
        <v>1778</v>
      </c>
      <c r="C212" s="15" t="s">
        <v>1779</v>
      </c>
      <c r="D212" s="13" t="s">
        <v>59</v>
      </c>
      <c r="E212" s="18">
        <v>1</v>
      </c>
      <c r="F212" s="14">
        <v>1470.13</v>
      </c>
      <c r="G212" s="23">
        <f>IF(AND(F212&lt;&gt;0,F212&lt;&gt;""),F212*(1+$G$2),"")</f>
        <v>1911.1690000000001</v>
      </c>
      <c r="H212" s="23">
        <f>ROUND((E212*G212),2)</f>
        <v>1911.17</v>
      </c>
    </row>
    <row r="213" spans="1:8" hidden="1" x14ac:dyDescent="0.25">
      <c r="A213" s="13" t="s">
        <v>1780</v>
      </c>
      <c r="B213" s="13" t="s">
        <v>1781</v>
      </c>
      <c r="C213" s="15" t="s">
        <v>1782</v>
      </c>
      <c r="D213" s="13" t="s">
        <v>59</v>
      </c>
      <c r="E213" s="18">
        <v>0</v>
      </c>
      <c r="F213" s="14">
        <v>891.76</v>
      </c>
      <c r="G213" s="23">
        <f>IF(AND(F213&lt;&gt;0,F213&lt;&gt;""),F213*(1+$G$2),"")</f>
        <v>1159.288</v>
      </c>
      <c r="H213" s="23">
        <f>ROUND((E213*G213),2)</f>
        <v>0</v>
      </c>
    </row>
    <row r="214" spans="1:8" x14ac:dyDescent="0.25">
      <c r="A214" s="13" t="s">
        <v>1783</v>
      </c>
      <c r="B214" s="13" t="s">
        <v>1784</v>
      </c>
      <c r="C214" s="15" t="s">
        <v>1785</v>
      </c>
      <c r="D214" s="13" t="s">
        <v>59</v>
      </c>
      <c r="E214" s="18">
        <v>26</v>
      </c>
      <c r="F214" s="14">
        <v>422.58</v>
      </c>
      <c r="G214" s="23">
        <f>IF(AND(F214&lt;&gt;0,F214&lt;&gt;""),F214*(1+$G$2),"")</f>
        <v>549.35400000000004</v>
      </c>
      <c r="H214" s="23">
        <f>ROUND((E214*G214),2)</f>
        <v>14283.2</v>
      </c>
    </row>
    <row r="215" spans="1:8" x14ac:dyDescent="0.25">
      <c r="A215" s="13" t="s">
        <v>1786</v>
      </c>
      <c r="B215" s="13" t="s">
        <v>1787</v>
      </c>
      <c r="C215" s="15" t="s">
        <v>1788</v>
      </c>
      <c r="D215" s="13" t="s">
        <v>59</v>
      </c>
      <c r="E215" s="18">
        <v>7</v>
      </c>
      <c r="F215" s="14">
        <v>943.62</v>
      </c>
      <c r="G215" s="23">
        <f>IF(AND(F215&lt;&gt;0,F215&lt;&gt;""),F215*(1+$G$2),"")</f>
        <v>1226.7060000000001</v>
      </c>
      <c r="H215" s="23">
        <f>ROUND((E215*G215),2)</f>
        <v>8586.94</v>
      </c>
    </row>
    <row r="216" spans="1:8" hidden="1" x14ac:dyDescent="0.25">
      <c r="A216" s="13" t="s">
        <v>1789</v>
      </c>
      <c r="B216" s="13" t="s">
        <v>1790</v>
      </c>
      <c r="C216" s="15" t="s">
        <v>1791</v>
      </c>
      <c r="D216" s="13" t="s">
        <v>59</v>
      </c>
      <c r="E216" s="18">
        <v>0</v>
      </c>
      <c r="F216" s="14">
        <v>270.04000000000002</v>
      </c>
      <c r="G216" s="23">
        <f>IF(AND(F216&lt;&gt;0,F216&lt;&gt;""),F216*(1+$G$2),"")</f>
        <v>351.05200000000002</v>
      </c>
      <c r="H216" s="23">
        <f>ROUND((E216*G216),2)</f>
        <v>0</v>
      </c>
    </row>
    <row r="217" spans="1:8" hidden="1" x14ac:dyDescent="0.25">
      <c r="A217" s="13" t="s">
        <v>1792</v>
      </c>
      <c r="B217" s="13" t="s">
        <v>1793</v>
      </c>
      <c r="C217" s="15" t="s">
        <v>1794</v>
      </c>
      <c r="D217" s="13" t="s">
        <v>59</v>
      </c>
      <c r="E217" s="18">
        <v>0</v>
      </c>
      <c r="F217" s="14">
        <v>70.7</v>
      </c>
      <c r="G217" s="23">
        <f>IF(AND(F217&lt;&gt;0,F217&lt;&gt;""),F217*(1+$G$2),"")</f>
        <v>91.910000000000011</v>
      </c>
      <c r="H217" s="23">
        <f>ROUND((E217*G217),2)</f>
        <v>0</v>
      </c>
    </row>
    <row r="218" spans="1:8" x14ac:dyDescent="0.25">
      <c r="A218" s="13" t="s">
        <v>1795</v>
      </c>
      <c r="C218" s="15" t="s">
        <v>234</v>
      </c>
      <c r="F218" s="14" t="s">
        <v>11</v>
      </c>
    </row>
    <row r="219" spans="1:8" x14ac:dyDescent="0.25">
      <c r="A219" s="13" t="s">
        <v>1584</v>
      </c>
      <c r="B219" s="13" t="s">
        <v>236</v>
      </c>
      <c r="C219" s="15" t="s">
        <v>1796</v>
      </c>
      <c r="D219" s="13" t="s">
        <v>26</v>
      </c>
      <c r="E219" s="18">
        <v>689</v>
      </c>
      <c r="F219" s="14">
        <v>1.83</v>
      </c>
      <c r="G219" s="23">
        <f>IF(AND(F219&lt;&gt;0,F219&lt;&gt;""),F219*(1+$G$2),"")</f>
        <v>2.379</v>
      </c>
      <c r="H219" s="23">
        <f>ROUND((E219*G219),2)</f>
        <v>1639.13</v>
      </c>
    </row>
    <row r="220" spans="1:8" x14ac:dyDescent="0.25">
      <c r="A220" s="13" t="s">
        <v>1797</v>
      </c>
      <c r="B220" s="13" t="s">
        <v>236</v>
      </c>
      <c r="C220" s="15" t="s">
        <v>824</v>
      </c>
      <c r="D220" s="13" t="s">
        <v>26</v>
      </c>
      <c r="E220" s="18">
        <v>755</v>
      </c>
      <c r="F220" s="14">
        <v>3.85</v>
      </c>
      <c r="G220" s="23">
        <f>IF(AND(F220&lt;&gt;0,F220&lt;&gt;""),F220*(1+$G$2),"")</f>
        <v>5.0049999999999999</v>
      </c>
      <c r="H220" s="23">
        <f>ROUND((E220*G220),2)</f>
        <v>3778.78</v>
      </c>
    </row>
    <row r="221" spans="1:8" hidden="1" x14ac:dyDescent="0.25">
      <c r="A221" s="13" t="s">
        <v>1798</v>
      </c>
      <c r="B221" s="13" t="s">
        <v>1799</v>
      </c>
      <c r="C221" s="15" t="s">
        <v>1800</v>
      </c>
      <c r="D221" s="13" t="s">
        <v>26</v>
      </c>
      <c r="E221" s="18">
        <v>0</v>
      </c>
      <c r="F221" s="14">
        <v>4.0199999999999996</v>
      </c>
      <c r="G221" s="23">
        <f>IF(AND(F221&lt;&gt;0,F221&lt;&gt;""),F221*(1+$G$2),"")</f>
        <v>5.226</v>
      </c>
      <c r="H221" s="23">
        <f>ROUND((E221*G221),2)</f>
        <v>0</v>
      </c>
    </row>
    <row r="222" spans="1:8" x14ac:dyDescent="0.25">
      <c r="A222" s="13" t="s">
        <v>1801</v>
      </c>
      <c r="B222" s="13" t="s">
        <v>242</v>
      </c>
      <c r="C222" s="15" t="s">
        <v>1802</v>
      </c>
      <c r="D222" s="13" t="s">
        <v>26</v>
      </c>
      <c r="E222" s="18">
        <v>310</v>
      </c>
      <c r="F222" s="14">
        <v>9.15</v>
      </c>
      <c r="G222" s="23">
        <f>IF(AND(F222&lt;&gt;0,F222&lt;&gt;""),F222*(1+$G$2),"")</f>
        <v>11.895000000000001</v>
      </c>
      <c r="H222" s="23">
        <f>ROUND((E222*G222),2)</f>
        <v>3687.45</v>
      </c>
    </row>
    <row r="223" spans="1:8" x14ac:dyDescent="0.25">
      <c r="A223" s="13" t="s">
        <v>1803</v>
      </c>
      <c r="B223" s="13" t="s">
        <v>828</v>
      </c>
      <c r="C223" s="15" t="s">
        <v>829</v>
      </c>
      <c r="D223" s="13" t="s">
        <v>26</v>
      </c>
      <c r="E223" s="18">
        <v>177</v>
      </c>
      <c r="F223" s="14">
        <v>16.54</v>
      </c>
      <c r="G223" s="23">
        <f>IF(AND(F223&lt;&gt;0,F223&lt;&gt;""),F223*(1+$G$2),"")</f>
        <v>21.501999999999999</v>
      </c>
      <c r="H223" s="23">
        <f>ROUND((E223*G223),2)</f>
        <v>3805.85</v>
      </c>
    </row>
    <row r="224" spans="1:8" x14ac:dyDescent="0.25">
      <c r="A224" s="13" t="s">
        <v>1804</v>
      </c>
      <c r="B224" s="13" t="s">
        <v>245</v>
      </c>
      <c r="C224" s="15" t="s">
        <v>246</v>
      </c>
      <c r="D224" s="13" t="s">
        <v>26</v>
      </c>
      <c r="E224" s="18">
        <v>429</v>
      </c>
      <c r="F224" s="14">
        <v>17.579999999999998</v>
      </c>
      <c r="G224" s="23">
        <f>IF(AND(F224&lt;&gt;0,F224&lt;&gt;""),F224*(1+$G$2),"")</f>
        <v>22.853999999999999</v>
      </c>
      <c r="H224" s="23">
        <f>ROUND((E224*G224),2)</f>
        <v>9804.3700000000008</v>
      </c>
    </row>
    <row r="225" spans="1:8" x14ac:dyDescent="0.25">
      <c r="A225" s="13" t="s">
        <v>1805</v>
      </c>
      <c r="B225" s="13" t="s">
        <v>1806</v>
      </c>
      <c r="C225" s="15" t="s">
        <v>1807</v>
      </c>
      <c r="D225" s="13" t="s">
        <v>26</v>
      </c>
      <c r="E225" s="18">
        <v>280</v>
      </c>
      <c r="F225" s="14">
        <v>26.98</v>
      </c>
      <c r="G225" s="23">
        <f>IF(AND(F225&lt;&gt;0,F225&lt;&gt;""),F225*(1+$G$2),"")</f>
        <v>35.074000000000005</v>
      </c>
      <c r="H225" s="23">
        <f>ROUND((E225*G225),2)</f>
        <v>9820.7199999999993</v>
      </c>
    </row>
    <row r="226" spans="1:8" hidden="1" x14ac:dyDescent="0.25">
      <c r="A226" s="13" t="s">
        <v>1808</v>
      </c>
      <c r="B226" s="13" t="s">
        <v>1809</v>
      </c>
      <c r="C226" s="15" t="s">
        <v>1810</v>
      </c>
      <c r="D226" s="13" t="s">
        <v>26</v>
      </c>
      <c r="E226" s="18">
        <v>0</v>
      </c>
      <c r="F226" s="14">
        <v>38.54</v>
      </c>
      <c r="G226" s="23">
        <f>IF(AND(F226&lt;&gt;0,F226&lt;&gt;""),F226*(1+$G$2),"")</f>
        <v>50.102000000000004</v>
      </c>
      <c r="H226" s="23">
        <f>ROUND((E226*G226),2)</f>
        <v>0</v>
      </c>
    </row>
    <row r="227" spans="1:8" hidden="1" x14ac:dyDescent="0.25">
      <c r="A227" s="13" t="s">
        <v>1811</v>
      </c>
      <c r="B227" s="13" t="s">
        <v>1812</v>
      </c>
      <c r="C227" s="15" t="s">
        <v>1813</v>
      </c>
      <c r="D227" s="13" t="s">
        <v>26</v>
      </c>
      <c r="E227" s="18">
        <v>0</v>
      </c>
      <c r="F227" s="14">
        <v>41.91</v>
      </c>
      <c r="G227" s="23">
        <f>IF(AND(F227&lt;&gt;0,F227&lt;&gt;""),F227*(1+$G$2),"")</f>
        <v>54.482999999999997</v>
      </c>
      <c r="H227" s="23">
        <f>ROUND((E227*G227),2)</f>
        <v>0</v>
      </c>
    </row>
    <row r="228" spans="1:8" hidden="1" x14ac:dyDescent="0.25">
      <c r="A228" s="13" t="s">
        <v>1814</v>
      </c>
      <c r="B228" s="13" t="s">
        <v>1815</v>
      </c>
      <c r="C228" s="15" t="s">
        <v>1816</v>
      </c>
      <c r="D228" s="13" t="s">
        <v>26</v>
      </c>
      <c r="E228" s="18">
        <v>0</v>
      </c>
      <c r="F228" s="14">
        <v>3.88</v>
      </c>
      <c r="G228" s="23">
        <f>IF(AND(F228&lt;&gt;0,F228&lt;&gt;""),F228*(1+$G$2),"")</f>
        <v>5.0439999999999996</v>
      </c>
      <c r="H228" s="23">
        <f>ROUND((E228*G228),2)</f>
        <v>0</v>
      </c>
    </row>
    <row r="229" spans="1:8" hidden="1" x14ac:dyDescent="0.25">
      <c r="A229" s="13" t="s">
        <v>1817</v>
      </c>
      <c r="B229" s="13" t="s">
        <v>1818</v>
      </c>
      <c r="C229" s="15" t="s">
        <v>1819</v>
      </c>
      <c r="D229" s="13" t="s">
        <v>26</v>
      </c>
      <c r="E229" s="18">
        <v>0</v>
      </c>
      <c r="F229" s="14">
        <v>6.24</v>
      </c>
      <c r="G229" s="23">
        <f>IF(AND(F229&lt;&gt;0,F229&lt;&gt;""),F229*(1+$G$2),"")</f>
        <v>8.1120000000000001</v>
      </c>
      <c r="H229" s="23">
        <f>ROUND((E229*G229),2)</f>
        <v>0</v>
      </c>
    </row>
    <row r="230" spans="1:8" hidden="1" x14ac:dyDescent="0.25">
      <c r="A230" s="13" t="s">
        <v>1820</v>
      </c>
      <c r="B230" s="13" t="s">
        <v>1821</v>
      </c>
      <c r="C230" s="15" t="s">
        <v>1822</v>
      </c>
      <c r="D230" s="13" t="s">
        <v>26</v>
      </c>
      <c r="E230" s="18">
        <v>0</v>
      </c>
      <c r="F230" s="14">
        <v>10.97</v>
      </c>
      <c r="G230" s="23">
        <f>IF(AND(F230&lt;&gt;0,F230&lt;&gt;""),F230*(1+$G$2),"")</f>
        <v>14.261000000000001</v>
      </c>
      <c r="H230" s="23">
        <f>ROUND((E230*G230),2)</f>
        <v>0</v>
      </c>
    </row>
    <row r="231" spans="1:8" hidden="1" x14ac:dyDescent="0.25">
      <c r="A231" s="13" t="s">
        <v>1823</v>
      </c>
      <c r="B231" s="13" t="s">
        <v>1824</v>
      </c>
      <c r="C231" s="15" t="s">
        <v>1825</v>
      </c>
      <c r="D231" s="13" t="s">
        <v>26</v>
      </c>
      <c r="E231" s="18">
        <v>0</v>
      </c>
      <c r="F231" s="14">
        <v>9.73</v>
      </c>
      <c r="G231" s="23">
        <f>IF(AND(F231&lt;&gt;0,F231&lt;&gt;""),F231*(1+$G$2),"")</f>
        <v>12.649000000000001</v>
      </c>
      <c r="H231" s="23">
        <f>ROUND((E231*G231),2)</f>
        <v>0</v>
      </c>
    </row>
    <row r="232" spans="1:8" hidden="1" x14ac:dyDescent="0.25">
      <c r="A232" s="13" t="s">
        <v>1826</v>
      </c>
      <c r="B232" s="13" t="s">
        <v>1827</v>
      </c>
      <c r="C232" s="15" t="s">
        <v>1828</v>
      </c>
      <c r="D232" s="13" t="s">
        <v>26</v>
      </c>
      <c r="E232" s="18">
        <v>0</v>
      </c>
      <c r="F232" s="14">
        <v>15.29</v>
      </c>
      <c r="G232" s="23">
        <f>IF(AND(F232&lt;&gt;0,F232&lt;&gt;""),F232*(1+$G$2),"")</f>
        <v>19.876999999999999</v>
      </c>
      <c r="H232" s="23">
        <f>ROUND((E232*G232),2)</f>
        <v>0</v>
      </c>
    </row>
    <row r="233" spans="1:8" hidden="1" x14ac:dyDescent="0.25">
      <c r="A233" s="13" t="s">
        <v>1829</v>
      </c>
      <c r="B233" s="13" t="s">
        <v>1830</v>
      </c>
      <c r="C233" s="15" t="s">
        <v>1831</v>
      </c>
      <c r="D233" s="13" t="s">
        <v>26</v>
      </c>
      <c r="E233" s="18">
        <v>0</v>
      </c>
      <c r="F233" s="14">
        <v>25.53</v>
      </c>
      <c r="G233" s="23">
        <f>IF(AND(F233&lt;&gt;0,F233&lt;&gt;""),F233*(1+$G$2),"")</f>
        <v>33.189</v>
      </c>
      <c r="H233" s="23">
        <f>ROUND((E233*G233),2)</f>
        <v>0</v>
      </c>
    </row>
    <row r="234" spans="1:8" hidden="1" x14ac:dyDescent="0.25">
      <c r="A234" s="13" t="s">
        <v>1832</v>
      </c>
      <c r="B234" s="13" t="s">
        <v>1833</v>
      </c>
      <c r="C234" s="15" t="s">
        <v>1834</v>
      </c>
      <c r="D234" s="13" t="s">
        <v>26</v>
      </c>
      <c r="E234" s="18">
        <v>0</v>
      </c>
      <c r="F234" s="14">
        <v>32.01</v>
      </c>
      <c r="G234" s="23">
        <f>IF(AND(F234&lt;&gt;0,F234&lt;&gt;""),F234*(1+$G$2),"")</f>
        <v>41.613</v>
      </c>
      <c r="H234" s="23">
        <f>ROUND((E234*G234),2)</f>
        <v>0</v>
      </c>
    </row>
    <row r="235" spans="1:8" hidden="1" x14ac:dyDescent="0.25">
      <c r="A235" s="13" t="s">
        <v>1835</v>
      </c>
      <c r="B235" s="13" t="s">
        <v>1836</v>
      </c>
      <c r="C235" s="15" t="s">
        <v>1837</v>
      </c>
      <c r="D235" s="13" t="s">
        <v>26</v>
      </c>
      <c r="E235" s="18">
        <v>0</v>
      </c>
      <c r="F235" s="14">
        <v>64.400000000000006</v>
      </c>
      <c r="G235" s="23">
        <f>IF(AND(F235&lt;&gt;0,F235&lt;&gt;""),F235*(1+$G$2),"")</f>
        <v>83.720000000000013</v>
      </c>
      <c r="H235" s="23">
        <f>ROUND((E235*G235),2)</f>
        <v>0</v>
      </c>
    </row>
    <row r="236" spans="1:8" hidden="1" x14ac:dyDescent="0.25">
      <c r="A236" s="13" t="s">
        <v>1838</v>
      </c>
      <c r="B236" s="13" t="s">
        <v>1839</v>
      </c>
      <c r="C236" s="15" t="s">
        <v>1840</v>
      </c>
      <c r="D236" s="13" t="s">
        <v>26</v>
      </c>
      <c r="E236" s="18">
        <v>0</v>
      </c>
      <c r="F236" s="14">
        <v>1.58</v>
      </c>
      <c r="G236" s="23">
        <f>IF(AND(F236&lt;&gt;0,F236&lt;&gt;""),F236*(1+$G$2),"")</f>
        <v>2.0540000000000003</v>
      </c>
      <c r="H236" s="23">
        <f>ROUND((E236*G236),2)</f>
        <v>0</v>
      </c>
    </row>
    <row r="237" spans="1:8" hidden="1" x14ac:dyDescent="0.25">
      <c r="A237" s="13" t="s">
        <v>1841</v>
      </c>
      <c r="B237" s="13" t="s">
        <v>1842</v>
      </c>
      <c r="C237" s="15" t="s">
        <v>1843</v>
      </c>
      <c r="D237" s="13" t="s">
        <v>26</v>
      </c>
      <c r="E237" s="18">
        <v>0</v>
      </c>
      <c r="F237" s="14">
        <v>2.2400000000000002</v>
      </c>
      <c r="G237" s="23">
        <f>IF(AND(F237&lt;&gt;0,F237&lt;&gt;""),F237*(1+$G$2),"")</f>
        <v>2.9120000000000004</v>
      </c>
      <c r="H237" s="23">
        <f>ROUND((E237*G237),2)</f>
        <v>0</v>
      </c>
    </row>
    <row r="238" spans="1:8" ht="30" hidden="1" x14ac:dyDescent="0.25">
      <c r="A238" s="13" t="s">
        <v>1844</v>
      </c>
      <c r="B238" s="13" t="s">
        <v>1845</v>
      </c>
      <c r="C238" s="15" t="s">
        <v>1846</v>
      </c>
      <c r="D238" s="13" t="s">
        <v>26</v>
      </c>
      <c r="E238" s="18">
        <v>0</v>
      </c>
      <c r="F238" s="14">
        <v>7.44</v>
      </c>
      <c r="G238" s="23">
        <f>IF(AND(F238&lt;&gt;0,F238&lt;&gt;""),F238*(1+$G$2),"")</f>
        <v>9.6720000000000006</v>
      </c>
      <c r="H238" s="23">
        <f>ROUND((E238*G238),2)</f>
        <v>0</v>
      </c>
    </row>
    <row r="239" spans="1:8" ht="30" hidden="1" x14ac:dyDescent="0.25">
      <c r="A239" s="13" t="s">
        <v>1847</v>
      </c>
      <c r="B239" s="13" t="s">
        <v>1848</v>
      </c>
      <c r="C239" s="15" t="s">
        <v>1849</v>
      </c>
      <c r="D239" s="13" t="s">
        <v>26</v>
      </c>
      <c r="E239" s="18">
        <v>0</v>
      </c>
      <c r="F239" s="14">
        <v>31.77</v>
      </c>
      <c r="G239" s="23">
        <f>IF(AND(F239&lt;&gt;0,F239&lt;&gt;""),F239*(1+$G$2),"")</f>
        <v>41.301000000000002</v>
      </c>
      <c r="H239" s="23">
        <f>ROUND((E239*G239),2)</f>
        <v>0</v>
      </c>
    </row>
    <row r="240" spans="1:8" ht="30" hidden="1" x14ac:dyDescent="0.25">
      <c r="A240" s="13" t="s">
        <v>1850</v>
      </c>
      <c r="B240" s="13" t="s">
        <v>1851</v>
      </c>
      <c r="C240" s="15" t="s">
        <v>1852</v>
      </c>
      <c r="D240" s="13" t="s">
        <v>26</v>
      </c>
      <c r="E240" s="18">
        <v>0</v>
      </c>
      <c r="F240" s="14">
        <v>13.83</v>
      </c>
      <c r="G240" s="23">
        <f>IF(AND(F240&lt;&gt;0,F240&lt;&gt;""),F240*(1+$G$2),"")</f>
        <v>17.978999999999999</v>
      </c>
      <c r="H240" s="23">
        <f>ROUND((E240*G240),2)</f>
        <v>0</v>
      </c>
    </row>
    <row r="241" spans="1:8" ht="30" hidden="1" x14ac:dyDescent="0.25">
      <c r="A241" s="13" t="s">
        <v>1853</v>
      </c>
      <c r="B241" s="13" t="s">
        <v>1854</v>
      </c>
      <c r="C241" s="15" t="s">
        <v>1855</v>
      </c>
      <c r="D241" s="13" t="s">
        <v>26</v>
      </c>
      <c r="E241" s="18">
        <v>0</v>
      </c>
      <c r="F241" s="14">
        <v>18.82</v>
      </c>
      <c r="G241" s="23">
        <f>IF(AND(F241&lt;&gt;0,F241&lt;&gt;""),F241*(1+$G$2),"")</f>
        <v>24.466000000000001</v>
      </c>
      <c r="H241" s="23">
        <f>ROUND((E241*G241),2)</f>
        <v>0</v>
      </c>
    </row>
    <row r="242" spans="1:8" ht="30" hidden="1" x14ac:dyDescent="0.25">
      <c r="A242" s="13" t="s">
        <v>1856</v>
      </c>
      <c r="B242" s="13" t="s">
        <v>1857</v>
      </c>
      <c r="C242" s="15" t="s">
        <v>1858</v>
      </c>
      <c r="D242" s="13" t="s">
        <v>26</v>
      </c>
      <c r="E242" s="18">
        <v>0</v>
      </c>
      <c r="F242" s="14">
        <v>25.49</v>
      </c>
      <c r="G242" s="23">
        <f>IF(AND(F242&lt;&gt;0,F242&lt;&gt;""),F242*(1+$G$2),"")</f>
        <v>33.137</v>
      </c>
      <c r="H242" s="23">
        <f>ROUND((E242*G242),2)</f>
        <v>0</v>
      </c>
    </row>
    <row r="243" spans="1:8" ht="30" hidden="1" x14ac:dyDescent="0.25">
      <c r="A243" s="13" t="s">
        <v>1859</v>
      </c>
      <c r="B243" s="13" t="s">
        <v>1860</v>
      </c>
      <c r="C243" s="15" t="s">
        <v>1861</v>
      </c>
      <c r="D243" s="13" t="s">
        <v>26</v>
      </c>
      <c r="E243" s="18">
        <v>0</v>
      </c>
      <c r="F243" s="14">
        <v>4.03</v>
      </c>
      <c r="G243" s="23">
        <f>IF(AND(F243&lt;&gt;0,F243&lt;&gt;""),F243*(1+$G$2),"")</f>
        <v>5.2390000000000008</v>
      </c>
      <c r="H243" s="23">
        <f>ROUND((E243*G243),2)</f>
        <v>0</v>
      </c>
    </row>
    <row r="244" spans="1:8" ht="30" hidden="1" x14ac:dyDescent="0.25">
      <c r="A244" s="13" t="s">
        <v>1862</v>
      </c>
      <c r="B244" s="13" t="s">
        <v>1863</v>
      </c>
      <c r="C244" s="15" t="s">
        <v>1864</v>
      </c>
      <c r="D244" s="13" t="s">
        <v>26</v>
      </c>
      <c r="E244" s="18">
        <v>0</v>
      </c>
      <c r="F244" s="14">
        <v>61.92</v>
      </c>
      <c r="G244" s="23">
        <f>IF(AND(F244&lt;&gt;0,F244&lt;&gt;""),F244*(1+$G$2),"")</f>
        <v>80.496000000000009</v>
      </c>
      <c r="H244" s="23">
        <f>ROUND((E244*G244),2)</f>
        <v>0</v>
      </c>
    </row>
    <row r="245" spans="1:8" ht="30" x14ac:dyDescent="0.25">
      <c r="A245" s="13" t="s">
        <v>1865</v>
      </c>
      <c r="B245" s="13" t="s">
        <v>1866</v>
      </c>
      <c r="C245" s="15" t="s">
        <v>1867</v>
      </c>
      <c r="D245" s="13" t="s">
        <v>26</v>
      </c>
      <c r="E245" s="18">
        <v>120</v>
      </c>
      <c r="F245" s="14">
        <v>82.92</v>
      </c>
      <c r="G245" s="23">
        <f>IF(AND(F245&lt;&gt;0,F245&lt;&gt;""),F245*(1+$G$2),"")</f>
        <v>107.79600000000001</v>
      </c>
      <c r="H245" s="23">
        <f>ROUND((E245*G245),2)</f>
        <v>12935.52</v>
      </c>
    </row>
    <row r="246" spans="1:8" hidden="1" x14ac:dyDescent="0.25">
      <c r="A246" s="13" t="s">
        <v>1868</v>
      </c>
      <c r="B246" s="13" t="s">
        <v>1869</v>
      </c>
      <c r="C246" s="15" t="s">
        <v>1870</v>
      </c>
      <c r="D246" s="13" t="s">
        <v>59</v>
      </c>
      <c r="E246" s="18">
        <v>0</v>
      </c>
      <c r="F246" s="14">
        <v>7.46</v>
      </c>
      <c r="G246" s="23">
        <f>IF(AND(F246&lt;&gt;0,F246&lt;&gt;""),F246*(1+$G$2),"")</f>
        <v>9.6980000000000004</v>
      </c>
      <c r="H246" s="23">
        <f>ROUND((E246*G246),2)</f>
        <v>0</v>
      </c>
    </row>
    <row r="247" spans="1:8" hidden="1" x14ac:dyDescent="0.25">
      <c r="A247" s="13" t="s">
        <v>1871</v>
      </c>
      <c r="B247" s="13" t="s">
        <v>1872</v>
      </c>
      <c r="C247" s="15" t="s">
        <v>1873</v>
      </c>
      <c r="D247" s="13" t="s">
        <v>59</v>
      </c>
      <c r="E247" s="18">
        <v>0</v>
      </c>
      <c r="F247" s="14">
        <v>5.46</v>
      </c>
      <c r="G247" s="23">
        <f>IF(AND(F247&lt;&gt;0,F247&lt;&gt;""),F247*(1+$G$2),"")</f>
        <v>7.0979999999999999</v>
      </c>
      <c r="H247" s="23">
        <f>ROUND((E247*G247),2)</f>
        <v>0</v>
      </c>
    </row>
    <row r="248" spans="1:8" hidden="1" x14ac:dyDescent="0.25">
      <c r="A248" s="13" t="s">
        <v>1874</v>
      </c>
      <c r="B248" s="13" t="s">
        <v>1875</v>
      </c>
      <c r="C248" s="15" t="s">
        <v>1876</v>
      </c>
      <c r="D248" s="13" t="s">
        <v>59</v>
      </c>
      <c r="E248" s="18">
        <v>0</v>
      </c>
      <c r="F248" s="14">
        <v>9.1300000000000008</v>
      </c>
      <c r="G248" s="23">
        <f>IF(AND(F248&lt;&gt;0,F248&lt;&gt;""),F248*(1+$G$2),"")</f>
        <v>11.869000000000002</v>
      </c>
      <c r="H248" s="23">
        <f>ROUND((E248*G248),2)</f>
        <v>0</v>
      </c>
    </row>
    <row r="249" spans="1:8" x14ac:dyDescent="0.25">
      <c r="A249" s="13" t="s">
        <v>1877</v>
      </c>
      <c r="B249" s="13" t="s">
        <v>248</v>
      </c>
      <c r="C249" s="15" t="s">
        <v>249</v>
      </c>
      <c r="D249" s="13" t="s">
        <v>59</v>
      </c>
      <c r="E249" s="18">
        <v>14</v>
      </c>
      <c r="F249" s="14">
        <v>1.32</v>
      </c>
      <c r="G249" s="23">
        <f>IF(AND(F249&lt;&gt;0,F249&lt;&gt;""),F249*(1+$G$2),"")</f>
        <v>1.7160000000000002</v>
      </c>
      <c r="H249" s="23">
        <f>ROUND((E249*G249),2)</f>
        <v>24.02</v>
      </c>
    </row>
    <row r="250" spans="1:8" x14ac:dyDescent="0.25">
      <c r="A250" s="13" t="s">
        <v>1878</v>
      </c>
      <c r="B250" s="13" t="s">
        <v>1879</v>
      </c>
      <c r="C250" s="15" t="s">
        <v>1880</v>
      </c>
      <c r="D250" s="13" t="s">
        <v>59</v>
      </c>
      <c r="E250" s="18">
        <v>8</v>
      </c>
      <c r="F250" s="14">
        <v>1.97</v>
      </c>
      <c r="G250" s="23">
        <f>IF(AND(F250&lt;&gt;0,F250&lt;&gt;""),F250*(1+$G$2),"")</f>
        <v>2.5609999999999999</v>
      </c>
      <c r="H250" s="23">
        <f>ROUND((E250*G250),2)</f>
        <v>20.49</v>
      </c>
    </row>
    <row r="251" spans="1:8" x14ac:dyDescent="0.25">
      <c r="A251" s="13" t="s">
        <v>1881</v>
      </c>
      <c r="B251" s="13" t="s">
        <v>1882</v>
      </c>
      <c r="C251" s="15" t="s">
        <v>1883</v>
      </c>
      <c r="D251" s="13" t="s">
        <v>59</v>
      </c>
      <c r="E251" s="18">
        <v>24</v>
      </c>
      <c r="F251" s="14">
        <v>2.17</v>
      </c>
      <c r="G251" s="23">
        <f>IF(AND(F251&lt;&gt;0,F251&lt;&gt;""),F251*(1+$G$2),"")</f>
        <v>2.8210000000000002</v>
      </c>
      <c r="H251" s="23">
        <f>ROUND((E251*G251),2)</f>
        <v>67.7</v>
      </c>
    </row>
    <row r="252" spans="1:8" x14ac:dyDescent="0.25">
      <c r="A252" s="13" t="s">
        <v>1884</v>
      </c>
      <c r="B252" s="13" t="s">
        <v>1885</v>
      </c>
      <c r="C252" s="15" t="s">
        <v>1886</v>
      </c>
      <c r="D252" s="13" t="s">
        <v>59</v>
      </c>
      <c r="E252" s="18">
        <v>28</v>
      </c>
      <c r="F252" s="14">
        <v>2.93</v>
      </c>
      <c r="G252" s="23">
        <f>IF(AND(F252&lt;&gt;0,F252&lt;&gt;""),F252*(1+$G$2),"")</f>
        <v>3.8090000000000002</v>
      </c>
      <c r="H252" s="23">
        <f>ROUND((E252*G252),2)</f>
        <v>106.65</v>
      </c>
    </row>
    <row r="253" spans="1:8" hidden="1" x14ac:dyDescent="0.25">
      <c r="A253" s="13" t="s">
        <v>1887</v>
      </c>
      <c r="B253" s="13" t="s">
        <v>1888</v>
      </c>
      <c r="C253" s="15" t="s">
        <v>1889</v>
      </c>
      <c r="D253" s="13" t="s">
        <v>59</v>
      </c>
      <c r="E253" s="18">
        <v>0</v>
      </c>
      <c r="F253" s="14">
        <v>5.0199999999999996</v>
      </c>
      <c r="G253" s="23">
        <f>IF(AND(F253&lt;&gt;0,F253&lt;&gt;""),F253*(1+$G$2),"")</f>
        <v>6.5259999999999998</v>
      </c>
      <c r="H253" s="23">
        <f>ROUND((E253*G253),2)</f>
        <v>0</v>
      </c>
    </row>
    <row r="254" spans="1:8" hidden="1" x14ac:dyDescent="0.25">
      <c r="A254" s="13" t="s">
        <v>1890</v>
      </c>
      <c r="B254" s="13" t="s">
        <v>1891</v>
      </c>
      <c r="C254" s="15" t="s">
        <v>1892</v>
      </c>
      <c r="D254" s="13" t="s">
        <v>59</v>
      </c>
      <c r="E254" s="18">
        <v>0</v>
      </c>
      <c r="F254" s="14">
        <v>18.600000000000001</v>
      </c>
      <c r="G254" s="23">
        <f>IF(AND(F254&lt;&gt;0,F254&lt;&gt;""),F254*(1+$G$2),"")</f>
        <v>24.180000000000003</v>
      </c>
      <c r="H254" s="23">
        <f>ROUND((E254*G254),2)</f>
        <v>0</v>
      </c>
    </row>
    <row r="255" spans="1:8" hidden="1" x14ac:dyDescent="0.25">
      <c r="A255" s="13" t="s">
        <v>1893</v>
      </c>
      <c r="B255" s="13" t="s">
        <v>1894</v>
      </c>
      <c r="C255" s="15" t="s">
        <v>1895</v>
      </c>
      <c r="D255" s="13" t="s">
        <v>59</v>
      </c>
      <c r="E255" s="18">
        <v>0</v>
      </c>
      <c r="F255" s="14">
        <v>1.4</v>
      </c>
      <c r="G255" s="23">
        <f>IF(AND(F255&lt;&gt;0,F255&lt;&gt;""),F255*(1+$G$2),"")</f>
        <v>1.8199999999999998</v>
      </c>
      <c r="H255" s="23">
        <f>ROUND((E255*G255),2)</f>
        <v>0</v>
      </c>
    </row>
    <row r="256" spans="1:8" hidden="1" x14ac:dyDescent="0.25">
      <c r="A256" s="13" t="s">
        <v>1896</v>
      </c>
      <c r="B256" s="13" t="s">
        <v>1897</v>
      </c>
      <c r="C256" s="15" t="s">
        <v>1898</v>
      </c>
      <c r="D256" s="13" t="s">
        <v>59</v>
      </c>
      <c r="E256" s="18">
        <v>0</v>
      </c>
      <c r="F256" s="14">
        <v>15.7</v>
      </c>
      <c r="G256" s="23">
        <f>IF(AND(F256&lt;&gt;0,F256&lt;&gt;""),F256*(1+$G$2),"")</f>
        <v>20.41</v>
      </c>
      <c r="H256" s="23">
        <f>ROUND((E256*G256),2)</f>
        <v>0</v>
      </c>
    </row>
    <row r="257" spans="1:8" x14ac:dyDescent="0.25">
      <c r="A257" s="13" t="s">
        <v>1899</v>
      </c>
      <c r="B257" s="13" t="s">
        <v>1900</v>
      </c>
      <c r="C257" s="15" t="s">
        <v>1901</v>
      </c>
      <c r="D257" s="13" t="s">
        <v>59</v>
      </c>
      <c r="E257" s="18">
        <v>12</v>
      </c>
      <c r="F257" s="14">
        <v>20.57</v>
      </c>
      <c r="G257" s="23">
        <f>IF(AND(F257&lt;&gt;0,F257&lt;&gt;""),F257*(1+$G$2),"")</f>
        <v>26.741</v>
      </c>
      <c r="H257" s="23">
        <f>ROUND((E257*G257),2)</f>
        <v>320.89</v>
      </c>
    </row>
    <row r="258" spans="1:8" x14ac:dyDescent="0.25">
      <c r="A258" s="13" t="s">
        <v>1902</v>
      </c>
      <c r="C258" s="15" t="s">
        <v>254</v>
      </c>
      <c r="F258" s="14" t="s">
        <v>11</v>
      </c>
    </row>
    <row r="259" spans="1:8" hidden="1" x14ac:dyDescent="0.25">
      <c r="A259" s="13" t="s">
        <v>1903</v>
      </c>
      <c r="B259" s="13" t="s">
        <v>256</v>
      </c>
      <c r="C259" s="15" t="s">
        <v>1904</v>
      </c>
      <c r="D259" s="13" t="s">
        <v>59</v>
      </c>
      <c r="E259" s="18">
        <v>0</v>
      </c>
      <c r="F259" s="14">
        <v>16.98</v>
      </c>
      <c r="G259" s="23">
        <f>IF(AND(F259&lt;&gt;0,F259&lt;&gt;""),F259*(1+$G$2),"")</f>
        <v>22.074000000000002</v>
      </c>
      <c r="H259" s="23">
        <f>ROUND((E259*G259),2)</f>
        <v>0</v>
      </c>
    </row>
    <row r="260" spans="1:8" hidden="1" x14ac:dyDescent="0.25">
      <c r="A260" s="13" t="s">
        <v>1905</v>
      </c>
      <c r="B260" s="13" t="s">
        <v>262</v>
      </c>
      <c r="C260" s="15" t="s">
        <v>723</v>
      </c>
      <c r="D260" s="13" t="s">
        <v>59</v>
      </c>
      <c r="E260" s="18">
        <v>0</v>
      </c>
      <c r="F260" s="14">
        <v>11.83</v>
      </c>
      <c r="G260" s="23">
        <f>IF(AND(F260&lt;&gt;0,F260&lt;&gt;""),F260*(1+$G$2),"")</f>
        <v>15.379000000000001</v>
      </c>
      <c r="H260" s="23">
        <f>ROUND((E260*G260),2)</f>
        <v>0</v>
      </c>
    </row>
    <row r="261" spans="1:8" hidden="1" x14ac:dyDescent="0.25">
      <c r="A261" s="13" t="s">
        <v>1906</v>
      </c>
      <c r="B261" s="13" t="s">
        <v>265</v>
      </c>
      <c r="C261" s="15" t="s">
        <v>1907</v>
      </c>
      <c r="D261" s="13" t="s">
        <v>59</v>
      </c>
      <c r="E261" s="18">
        <v>0</v>
      </c>
      <c r="F261" s="14">
        <v>19.03</v>
      </c>
      <c r="G261" s="23">
        <f>IF(AND(F261&lt;&gt;0,F261&lt;&gt;""),F261*(1+$G$2),"")</f>
        <v>24.739000000000001</v>
      </c>
      <c r="H261" s="23">
        <f>ROUND((E261*G261),2)</f>
        <v>0</v>
      </c>
    </row>
    <row r="262" spans="1:8" hidden="1" x14ac:dyDescent="0.25">
      <c r="A262" s="13" t="s">
        <v>1908</v>
      </c>
      <c r="B262" s="13" t="s">
        <v>1616</v>
      </c>
      <c r="C262" s="15" t="s">
        <v>1617</v>
      </c>
      <c r="D262" s="13" t="s">
        <v>59</v>
      </c>
      <c r="E262" s="18">
        <v>0</v>
      </c>
      <c r="F262" s="14">
        <v>672.8</v>
      </c>
      <c r="G262" s="23">
        <f>IF(AND(F262&lt;&gt;0,F262&lt;&gt;""),F262*(1+$G$2),"")</f>
        <v>874.64</v>
      </c>
      <c r="H262" s="23">
        <f>ROUND((E262*G262),2)</f>
        <v>0</v>
      </c>
    </row>
    <row r="263" spans="1:8" x14ac:dyDescent="0.25">
      <c r="A263" s="13" t="s">
        <v>1909</v>
      </c>
      <c r="B263" s="13" t="s">
        <v>1910</v>
      </c>
      <c r="C263" s="15" t="s">
        <v>1911</v>
      </c>
      <c r="D263" s="13" t="s">
        <v>59</v>
      </c>
      <c r="E263" s="18">
        <v>2</v>
      </c>
      <c r="F263" s="14">
        <v>4.8600000000000003</v>
      </c>
      <c r="G263" s="23">
        <f>IF(AND(F263&lt;&gt;0,F263&lt;&gt;""),F263*(1+$G$2),"")</f>
        <v>6.3180000000000005</v>
      </c>
      <c r="H263" s="23">
        <f>ROUND((E263*G263),2)</f>
        <v>12.64</v>
      </c>
    </row>
    <row r="264" spans="1:8" x14ac:dyDescent="0.25">
      <c r="A264" s="13" t="s">
        <v>1912</v>
      </c>
      <c r="C264" s="15" t="s">
        <v>1913</v>
      </c>
      <c r="F264" s="14" t="s">
        <v>11</v>
      </c>
    </row>
    <row r="265" spans="1:8" ht="15" hidden="1" customHeight="1" x14ac:dyDescent="0.25">
      <c r="A265" s="13" t="s">
        <v>1914</v>
      </c>
      <c r="B265" s="13" t="s">
        <v>1915</v>
      </c>
      <c r="C265" s="15" t="s">
        <v>1916</v>
      </c>
      <c r="D265" s="13" t="s">
        <v>59</v>
      </c>
      <c r="E265" s="18">
        <v>0</v>
      </c>
      <c r="F265" s="14">
        <v>9.49</v>
      </c>
      <c r="G265" s="23">
        <f>IF(AND(F265&lt;&gt;0,F265&lt;&gt;""),F265*(1+$G$2),"")</f>
        <v>12.337000000000002</v>
      </c>
      <c r="H265" s="23">
        <f>ROUND((E265*G265),2)</f>
        <v>0</v>
      </c>
    </row>
    <row r="266" spans="1:8" ht="30" hidden="1" x14ac:dyDescent="0.25">
      <c r="A266" s="13" t="s">
        <v>1917</v>
      </c>
      <c r="B266" s="13" t="s">
        <v>1918</v>
      </c>
      <c r="C266" s="15" t="s">
        <v>1919</v>
      </c>
      <c r="D266" s="13" t="s">
        <v>59</v>
      </c>
      <c r="E266" s="18">
        <v>0</v>
      </c>
      <c r="F266" s="14">
        <v>10.14</v>
      </c>
      <c r="G266" s="23">
        <f>IF(AND(F266&lt;&gt;0,F266&lt;&gt;""),F266*(1+$G$2),"")</f>
        <v>13.182</v>
      </c>
      <c r="H266" s="23">
        <f>ROUND((E266*G266),2)</f>
        <v>0</v>
      </c>
    </row>
    <row r="267" spans="1:8" ht="30" hidden="1" x14ac:dyDescent="0.25">
      <c r="A267" s="13" t="s">
        <v>1920</v>
      </c>
      <c r="B267" s="13" t="s">
        <v>1921</v>
      </c>
      <c r="C267" s="15" t="s">
        <v>1922</v>
      </c>
      <c r="D267" s="13" t="s">
        <v>59</v>
      </c>
      <c r="E267" s="18">
        <v>0</v>
      </c>
      <c r="F267" s="14">
        <v>11.51</v>
      </c>
      <c r="G267" s="23">
        <f>IF(AND(F267&lt;&gt;0,F267&lt;&gt;""),F267*(1+$G$2),"")</f>
        <v>14.963000000000001</v>
      </c>
      <c r="H267" s="23">
        <f>ROUND((E267*G267),2)</f>
        <v>0</v>
      </c>
    </row>
    <row r="268" spans="1:8" x14ac:dyDescent="0.25">
      <c r="A268" s="13" t="s">
        <v>1923</v>
      </c>
      <c r="B268" s="13" t="s">
        <v>1921</v>
      </c>
      <c r="C268" s="15" t="s">
        <v>1924</v>
      </c>
      <c r="D268" s="13" t="s">
        <v>59</v>
      </c>
      <c r="E268" s="18">
        <v>1</v>
      </c>
      <c r="F268" s="14">
        <v>132.35</v>
      </c>
      <c r="G268" s="23">
        <f>IF(AND(F268&lt;&gt;0,F268&lt;&gt;""),F268*(1+$G$2),"")</f>
        <v>172.05500000000001</v>
      </c>
      <c r="H268" s="6">
        <f>ROUND((E268*G268),2)</f>
        <v>172.06</v>
      </c>
    </row>
    <row r="269" spans="1:8" x14ac:dyDescent="0.25">
      <c r="A269" s="13" t="s">
        <v>1925</v>
      </c>
      <c r="B269" s="13" t="s">
        <v>1926</v>
      </c>
      <c r="C269" s="15" t="s">
        <v>1927</v>
      </c>
      <c r="D269" s="13" t="s">
        <v>59</v>
      </c>
      <c r="E269" s="18">
        <v>4</v>
      </c>
      <c r="F269" s="14">
        <v>1109.67</v>
      </c>
      <c r="G269" s="23">
        <f>IF(AND(F269&lt;&gt;0,F269&lt;&gt;""),F269*(1+$G$2),"")</f>
        <v>1442.5710000000001</v>
      </c>
      <c r="H269" s="40">
        <f>ROUND((E269*G269),2)</f>
        <v>5770.28</v>
      </c>
    </row>
    <row r="270" spans="1:8" x14ac:dyDescent="0.25">
      <c r="A270" s="13" t="s">
        <v>1928</v>
      </c>
      <c r="B270" s="13" t="s">
        <v>1929</v>
      </c>
      <c r="C270" s="15" t="s">
        <v>1930</v>
      </c>
      <c r="D270" s="13" t="s">
        <v>59</v>
      </c>
      <c r="E270" s="18">
        <v>5</v>
      </c>
      <c r="F270" s="14">
        <v>1302.79</v>
      </c>
      <c r="G270" s="23">
        <f>IF(AND(F270&lt;&gt;0,F270&lt;&gt;""),F270*(1+$G$2),"")</f>
        <v>1693.627</v>
      </c>
      <c r="H270" s="40">
        <f>ROUND((E270*G270),2)</f>
        <v>8468.14</v>
      </c>
    </row>
    <row r="271" spans="1:8" hidden="1" x14ac:dyDescent="0.25">
      <c r="A271" s="13" t="s">
        <v>1931</v>
      </c>
      <c r="B271" s="13" t="s">
        <v>1553</v>
      </c>
      <c r="C271" s="15" t="s">
        <v>1554</v>
      </c>
      <c r="D271" s="13" t="s">
        <v>59</v>
      </c>
      <c r="E271" s="18">
        <v>0</v>
      </c>
      <c r="F271" s="14">
        <v>927.64</v>
      </c>
      <c r="G271" s="23">
        <f>IF(AND(F271&lt;&gt;0,F271&lt;&gt;""),F271*(1+$G$2),"")</f>
        <v>1205.932</v>
      </c>
      <c r="H271" s="40">
        <f>ROUND((E271*G271),2)</f>
        <v>0</v>
      </c>
    </row>
    <row r="272" spans="1:8" hidden="1" x14ac:dyDescent="0.25">
      <c r="A272" s="13" t="s">
        <v>1932</v>
      </c>
      <c r="B272" s="13" t="s">
        <v>1933</v>
      </c>
      <c r="C272" s="15" t="s">
        <v>1934</v>
      </c>
      <c r="D272" s="13" t="s">
        <v>59</v>
      </c>
      <c r="E272" s="18">
        <v>0</v>
      </c>
      <c r="F272" s="14">
        <v>739.73</v>
      </c>
      <c r="G272" s="23">
        <f>IF(AND(F272&lt;&gt;0,F272&lt;&gt;""),F272*(1+$G$2),"")</f>
        <v>961.649</v>
      </c>
      <c r="H272" s="40">
        <f>ROUND((E272*G272),2)</f>
        <v>0</v>
      </c>
    </row>
    <row r="273" spans="1:11" hidden="1" x14ac:dyDescent="0.25">
      <c r="A273" s="13" t="s">
        <v>1935</v>
      </c>
      <c r="B273" s="13" t="s">
        <v>1936</v>
      </c>
      <c r="C273" s="15" t="s">
        <v>1937</v>
      </c>
      <c r="D273" s="13" t="s">
        <v>59</v>
      </c>
      <c r="E273" s="18">
        <v>0</v>
      </c>
      <c r="F273" s="14">
        <v>428.9</v>
      </c>
      <c r="G273" s="23">
        <f>IF(AND(F273&lt;&gt;0,F273&lt;&gt;""),F273*(1+$G$2),"")</f>
        <v>557.56999999999994</v>
      </c>
      <c r="H273" s="40">
        <f>ROUND((E273*G273),2)</f>
        <v>0</v>
      </c>
    </row>
    <row r="274" spans="1:11" hidden="1" x14ac:dyDescent="0.25">
      <c r="A274" s="13" t="s">
        <v>1938</v>
      </c>
      <c r="B274" s="13" t="s">
        <v>1939</v>
      </c>
      <c r="C274" s="15" t="s">
        <v>1940</v>
      </c>
      <c r="D274" s="13" t="s">
        <v>59</v>
      </c>
      <c r="E274" s="18">
        <v>0</v>
      </c>
      <c r="F274" s="14">
        <v>535.71</v>
      </c>
      <c r="G274" s="23">
        <f>IF(AND(F274&lt;&gt;0,F274&lt;&gt;""),F274*(1+$G$2),"")</f>
        <v>696.42300000000012</v>
      </c>
      <c r="H274" s="40">
        <f>ROUND((E274*G274),2)</f>
        <v>0</v>
      </c>
    </row>
    <row r="275" spans="1:11" hidden="1" x14ac:dyDescent="0.25">
      <c r="A275" s="13" t="s">
        <v>1941</v>
      </c>
      <c r="B275" s="13" t="s">
        <v>1942</v>
      </c>
      <c r="C275" s="15" t="s">
        <v>1943</v>
      </c>
      <c r="D275" s="13" t="s">
        <v>59</v>
      </c>
      <c r="E275" s="18">
        <v>0</v>
      </c>
      <c r="F275" s="14">
        <v>336.1</v>
      </c>
      <c r="G275" s="23">
        <f>IF(AND(F275&lt;&gt;0,F275&lt;&gt;""),F275*(1+$G$2),"")</f>
        <v>436.93000000000006</v>
      </c>
      <c r="H275" s="40">
        <f>ROUND((E275*G275),2)</f>
        <v>0</v>
      </c>
    </row>
    <row r="276" spans="1:11" hidden="1" x14ac:dyDescent="0.25">
      <c r="A276" s="13" t="s">
        <v>1944</v>
      </c>
      <c r="B276" s="13" t="s">
        <v>1945</v>
      </c>
      <c r="C276" s="15" t="s">
        <v>1946</v>
      </c>
      <c r="D276" s="13" t="s">
        <v>59</v>
      </c>
      <c r="E276" s="18">
        <v>0</v>
      </c>
      <c r="F276" s="14">
        <v>293.2</v>
      </c>
      <c r="G276" s="23">
        <f>IF(AND(F276&lt;&gt;0,F276&lt;&gt;""),F276*(1+$G$2),"")</f>
        <v>381.16</v>
      </c>
      <c r="H276" s="40">
        <f>ROUND((E276*G276),2)</f>
        <v>0</v>
      </c>
    </row>
    <row r="277" spans="1:11" x14ac:dyDescent="0.25">
      <c r="A277" s="13" t="s">
        <v>1947</v>
      </c>
      <c r="C277" s="15" t="s">
        <v>297</v>
      </c>
      <c r="F277" s="14" t="s">
        <v>11</v>
      </c>
      <c r="H277" s="40"/>
    </row>
    <row r="278" spans="1:11" x14ac:dyDescent="0.25">
      <c r="A278" s="13" t="s">
        <v>1948</v>
      </c>
      <c r="B278" s="13" t="s">
        <v>299</v>
      </c>
      <c r="C278" s="15" t="s">
        <v>300</v>
      </c>
      <c r="D278" s="13" t="s">
        <v>26</v>
      </c>
      <c r="E278" s="18">
        <v>48</v>
      </c>
      <c r="F278" s="14">
        <v>10.52</v>
      </c>
      <c r="G278" s="23">
        <f>IF(AND(F278&lt;&gt;0,F278&lt;&gt;""),F278*(1+$G$2),"")</f>
        <v>13.676</v>
      </c>
      <c r="H278" s="40">
        <f>ROUND((E278*G278),2)</f>
        <v>656.45</v>
      </c>
    </row>
    <row r="279" spans="1:11" hidden="1" x14ac:dyDescent="0.25">
      <c r="A279" s="13" t="s">
        <v>1949</v>
      </c>
      <c r="B279" s="13" t="s">
        <v>1950</v>
      </c>
      <c r="C279" s="15" t="s">
        <v>1951</v>
      </c>
      <c r="D279" s="13" t="s">
        <v>26</v>
      </c>
      <c r="E279" s="18">
        <v>0</v>
      </c>
      <c r="F279" s="14">
        <v>13.02</v>
      </c>
      <c r="G279" s="23">
        <f>IF(AND(F279&lt;&gt;0,F279&lt;&gt;""),F279*(1+$G$2),"")</f>
        <v>16.925999999999998</v>
      </c>
      <c r="H279" s="40">
        <f>ROUND((E279*G279),2)</f>
        <v>0</v>
      </c>
    </row>
    <row r="280" spans="1:11" hidden="1" x14ac:dyDescent="0.25">
      <c r="A280" s="13" t="s">
        <v>1952</v>
      </c>
      <c r="B280" s="13" t="s">
        <v>302</v>
      </c>
      <c r="C280" s="15" t="s">
        <v>303</v>
      </c>
      <c r="D280" s="13" t="s">
        <v>26</v>
      </c>
      <c r="E280" s="18">
        <v>0</v>
      </c>
      <c r="F280" s="14">
        <v>18.12</v>
      </c>
      <c r="G280" s="23">
        <f>IF(AND(F280&lt;&gt;0,F280&lt;&gt;""),F280*(1+$G$2),"")</f>
        <v>23.556000000000001</v>
      </c>
      <c r="H280" s="40">
        <f>ROUND((E280*G280),2)</f>
        <v>0</v>
      </c>
    </row>
    <row r="281" spans="1:11" x14ac:dyDescent="0.25">
      <c r="A281" s="13" t="s">
        <v>1953</v>
      </c>
      <c r="B281" s="13" t="s">
        <v>1954</v>
      </c>
      <c r="C281" s="15" t="s">
        <v>1955</v>
      </c>
      <c r="D281" s="13" t="s">
        <v>26</v>
      </c>
      <c r="E281" s="18">
        <v>12</v>
      </c>
      <c r="F281" s="14">
        <v>40.79</v>
      </c>
      <c r="G281" s="23">
        <f>IF(AND(F281&lt;&gt;0,F281&lt;&gt;""),F281*(1+$G$2),"")</f>
        <v>53.027000000000001</v>
      </c>
      <c r="H281" s="40">
        <f>ROUND((E281*G281),2)</f>
        <v>636.32000000000005</v>
      </c>
    </row>
    <row r="282" spans="1:11" ht="30" x14ac:dyDescent="0.25">
      <c r="A282" s="13" t="s">
        <v>1956</v>
      </c>
      <c r="B282" s="13" t="s">
        <v>145</v>
      </c>
      <c r="C282" s="15" t="s">
        <v>146</v>
      </c>
      <c r="D282" s="13" t="s">
        <v>59</v>
      </c>
      <c r="E282" s="18">
        <v>4</v>
      </c>
      <c r="F282" s="14">
        <v>5806.82</v>
      </c>
      <c r="G282" s="23">
        <f>IF(AND(F282&lt;&gt;0,F282&lt;&gt;""),F282*(1+$G$2),"")</f>
        <v>7548.866</v>
      </c>
      <c r="H282" s="40">
        <f>ROUND((E282*G282),2)</f>
        <v>30195.46</v>
      </c>
      <c r="K282" s="7"/>
    </row>
    <row r="283" spans="1:11" x14ac:dyDescent="0.25">
      <c r="A283" s="13" t="s">
        <v>1957</v>
      </c>
      <c r="B283" s="13" t="s">
        <v>311</v>
      </c>
      <c r="C283" s="15" t="s">
        <v>312</v>
      </c>
      <c r="D283" s="13" t="s">
        <v>59</v>
      </c>
      <c r="E283" s="18">
        <v>15</v>
      </c>
      <c r="F283" s="14">
        <v>49.27</v>
      </c>
      <c r="G283" s="23">
        <f>IF(AND(F283&lt;&gt;0,F283&lt;&gt;""),F283*(1+$G$2),"")</f>
        <v>64.051000000000002</v>
      </c>
      <c r="H283" s="40">
        <f>ROUND((E283*G283),2)</f>
        <v>960.77</v>
      </c>
    </row>
    <row r="284" spans="1:11" ht="15.75" hidden="1" customHeight="1" x14ac:dyDescent="0.25">
      <c r="A284" s="13" t="s">
        <v>1958</v>
      </c>
      <c r="B284" s="13" t="s">
        <v>314</v>
      </c>
      <c r="C284" s="37" t="s">
        <v>1959</v>
      </c>
      <c r="D284" s="13" t="s">
        <v>59</v>
      </c>
      <c r="E284" s="18">
        <v>0</v>
      </c>
      <c r="F284" s="14">
        <v>42.19</v>
      </c>
      <c r="G284" s="23">
        <f>IF(AND(F284&lt;&gt;0,F284&lt;&gt;""),F284*(1+$G$2),"")</f>
        <v>54.847000000000001</v>
      </c>
      <c r="H284" s="40">
        <f>ROUND((E284*G284),2)</f>
        <v>0</v>
      </c>
    </row>
    <row r="285" spans="1:11" hidden="1" x14ac:dyDescent="0.25">
      <c r="A285" s="13" t="s">
        <v>1960</v>
      </c>
      <c r="B285" s="13" t="s">
        <v>1961</v>
      </c>
      <c r="C285" s="15" t="s">
        <v>1962</v>
      </c>
      <c r="D285" s="13" t="s">
        <v>26</v>
      </c>
      <c r="E285" s="18">
        <v>0</v>
      </c>
      <c r="F285" s="14">
        <v>40.79</v>
      </c>
      <c r="G285" s="23">
        <f>IF(AND(F285&lt;&gt;0,F285&lt;&gt;""),F285*(1+$G$2),"")</f>
        <v>53.027000000000001</v>
      </c>
      <c r="H285" s="40">
        <f>ROUND((E285*G285),2)</f>
        <v>0</v>
      </c>
    </row>
    <row r="286" spans="1:11" ht="30" x14ac:dyDescent="0.25">
      <c r="A286" s="13" t="s">
        <v>1963</v>
      </c>
      <c r="B286" s="13" t="s">
        <v>1964</v>
      </c>
      <c r="C286" s="37" t="s">
        <v>1965</v>
      </c>
      <c r="D286" s="13" t="s">
        <v>59</v>
      </c>
      <c r="E286" s="18">
        <v>15</v>
      </c>
      <c r="F286" s="14">
        <v>55.46</v>
      </c>
      <c r="G286" s="23">
        <f>IF(AND(F286&lt;&gt;0,F286&lt;&gt;""),F286*(1+$G$2),"")</f>
        <v>72.097999999999999</v>
      </c>
      <c r="H286" s="40">
        <f>ROUND((E286*G286),2)</f>
        <v>1081.47</v>
      </c>
    </row>
    <row r="287" spans="1:11" x14ac:dyDescent="0.25">
      <c r="G287" s="23" t="str">
        <f>IF(AND(F287&lt;&gt;0,F287&lt;&gt;""),F287*(1+$G$2),"")</f>
        <v/>
      </c>
    </row>
    <row r="288" spans="1:11" x14ac:dyDescent="0.25">
      <c r="A288" s="8"/>
      <c r="B288" s="8"/>
      <c r="C288" s="10" t="s">
        <v>1966</v>
      </c>
      <c r="D288" s="8"/>
      <c r="E288" s="31"/>
      <c r="F288" s="12"/>
      <c r="G288" s="23" t="str">
        <f>IF(AND(F288&lt;&gt;0,F288&lt;&gt;""),F288*(1+$G$2),"")</f>
        <v/>
      </c>
      <c r="H288" s="26"/>
      <c r="I288" s="26">
        <f>SUM(H121:H286)</f>
        <v>151173.92000000001</v>
      </c>
    </row>
    <row r="289" spans="1:13" x14ac:dyDescent="0.25">
      <c r="A289" s="8"/>
      <c r="B289" s="8"/>
      <c r="C289" s="10"/>
      <c r="D289" s="8"/>
      <c r="E289" s="31"/>
      <c r="F289" s="12"/>
      <c r="G289" s="23" t="str">
        <f>IF(AND(F289&lt;&gt;0,F289&lt;&gt;""),F289*(1+$G$2),"")</f>
        <v/>
      </c>
      <c r="H289" s="26"/>
      <c r="I289" s="26"/>
    </row>
    <row r="290" spans="1:13" x14ac:dyDescent="0.25">
      <c r="A290" s="8" t="s">
        <v>1967</v>
      </c>
      <c r="B290" s="8"/>
      <c r="C290" s="10" t="s">
        <v>403</v>
      </c>
      <c r="D290" s="8"/>
      <c r="E290" s="31"/>
      <c r="F290" s="12" t="s">
        <v>11</v>
      </c>
      <c r="H290" s="26"/>
      <c r="I290" s="26"/>
    </row>
    <row r="291" spans="1:13" hidden="1" x14ac:dyDescent="0.25">
      <c r="A291" s="13" t="s">
        <v>1968</v>
      </c>
      <c r="C291" s="15" t="s">
        <v>1969</v>
      </c>
      <c r="F291" s="14" t="s">
        <v>11</v>
      </c>
    </row>
    <row r="292" spans="1:13" hidden="1" x14ac:dyDescent="0.25">
      <c r="A292" s="13" t="s">
        <v>1970</v>
      </c>
      <c r="B292" s="13" t="s">
        <v>1971</v>
      </c>
      <c r="C292" s="15" t="s">
        <v>1972</v>
      </c>
      <c r="D292" s="13" t="s">
        <v>319</v>
      </c>
      <c r="E292" s="18">
        <v>0</v>
      </c>
      <c r="F292" s="14">
        <v>2229.25</v>
      </c>
      <c r="G292" s="23">
        <f>IF(AND(F292&lt;&gt;0,F292&lt;&gt;""),F292*(1+$G$2),"")</f>
        <v>2898.0250000000001</v>
      </c>
      <c r="H292" s="23">
        <f>ROUND((E292*G292),2)</f>
        <v>0</v>
      </c>
    </row>
    <row r="293" spans="1:13" hidden="1" x14ac:dyDescent="0.25">
      <c r="A293" s="13" t="s">
        <v>1973</v>
      </c>
      <c r="B293" s="13" t="s">
        <v>1974</v>
      </c>
      <c r="C293" s="15" t="s">
        <v>1975</v>
      </c>
      <c r="D293" s="13" t="s">
        <v>59</v>
      </c>
      <c r="E293" s="18">
        <v>0</v>
      </c>
      <c r="F293" s="14">
        <v>2574.9499999999998</v>
      </c>
      <c r="G293" s="23">
        <f>IF(AND(F293&lt;&gt;0,F293&lt;&gt;""),F293*(1+$G$2),"")</f>
        <v>3347.4349999999999</v>
      </c>
      <c r="H293" s="23">
        <f>ROUND((E293*G293),2)</f>
        <v>0</v>
      </c>
    </row>
    <row r="294" spans="1:13" hidden="1" x14ac:dyDescent="0.25">
      <c r="A294" s="13" t="s">
        <v>1976</v>
      </c>
      <c r="B294" s="13" t="s">
        <v>1977</v>
      </c>
      <c r="C294" s="15" t="s">
        <v>1978</v>
      </c>
      <c r="D294" s="13" t="s">
        <v>59</v>
      </c>
      <c r="E294" s="18">
        <v>0</v>
      </c>
      <c r="F294" s="14">
        <v>4757.7</v>
      </c>
      <c r="G294" s="23">
        <f>IF(AND(F294&lt;&gt;0,F294&lt;&gt;""),F294*(1+$G$2),"")</f>
        <v>6185.01</v>
      </c>
      <c r="H294" s="23">
        <f>ROUND((E294*G294),2)</f>
        <v>0</v>
      </c>
    </row>
    <row r="295" spans="1:13" x14ac:dyDescent="0.25">
      <c r="A295" s="13" t="s">
        <v>1979</v>
      </c>
      <c r="C295" s="15" t="s">
        <v>410</v>
      </c>
      <c r="F295" s="14" t="s">
        <v>11</v>
      </c>
    </row>
    <row r="296" spans="1:13" hidden="1" x14ac:dyDescent="0.25">
      <c r="A296" s="13" t="s">
        <v>1980</v>
      </c>
      <c r="B296" s="13" t="s">
        <v>1981</v>
      </c>
      <c r="C296" s="15" t="s">
        <v>1982</v>
      </c>
      <c r="D296" s="13" t="s">
        <v>59</v>
      </c>
      <c r="E296" s="18">
        <v>0</v>
      </c>
      <c r="F296" s="14">
        <v>105.95</v>
      </c>
      <c r="G296" s="23">
        <f>IF(AND(F296&lt;&gt;0,F296&lt;&gt;""),F296*(1+$G$2),"")</f>
        <v>137.73500000000001</v>
      </c>
      <c r="H296" s="23">
        <f>ROUND((E296*G296),2)</f>
        <v>0</v>
      </c>
    </row>
    <row r="297" spans="1:13" x14ac:dyDescent="0.25">
      <c r="A297" s="13" t="s">
        <v>1983</v>
      </c>
      <c r="B297" s="13" t="s">
        <v>412</v>
      </c>
      <c r="C297" s="15" t="s">
        <v>413</v>
      </c>
      <c r="D297" s="13" t="s">
        <v>59</v>
      </c>
      <c r="E297" s="18">
        <v>17</v>
      </c>
      <c r="F297" s="14">
        <v>12.75</v>
      </c>
      <c r="G297" s="23">
        <f>IF(AND(F297&lt;&gt;0,F297&lt;&gt;""),F297*(1+$G$2),"")</f>
        <v>16.574999999999999</v>
      </c>
      <c r="H297" s="23">
        <f>ROUND((E297*G297),2)</f>
        <v>281.77999999999997</v>
      </c>
    </row>
    <row r="298" spans="1:13" ht="30" x14ac:dyDescent="0.25">
      <c r="A298" s="13" t="s">
        <v>1984</v>
      </c>
      <c r="B298" s="13" t="s">
        <v>412</v>
      </c>
      <c r="C298" s="15" t="s">
        <v>1985</v>
      </c>
      <c r="D298" s="13" t="s">
        <v>319</v>
      </c>
      <c r="E298" s="18">
        <v>4</v>
      </c>
      <c r="F298" s="14">
        <v>310.06</v>
      </c>
      <c r="G298" s="23">
        <f>IF(AND(F298&lt;&gt;0,F298&lt;&gt;""),F298*(1+$G$2),"")</f>
        <v>403.07800000000003</v>
      </c>
      <c r="H298" s="6">
        <f>ROUND((E298*G298),2)</f>
        <v>1612.31</v>
      </c>
    </row>
    <row r="299" spans="1:13" x14ac:dyDescent="0.25">
      <c r="A299" s="13" t="s">
        <v>1986</v>
      </c>
      <c r="B299" s="13" t="s">
        <v>412</v>
      </c>
      <c r="C299" s="15" t="s">
        <v>419</v>
      </c>
      <c r="D299" s="13" t="s">
        <v>59</v>
      </c>
      <c r="E299" s="18">
        <v>29</v>
      </c>
      <c r="F299" s="14">
        <v>34.630000000000003</v>
      </c>
      <c r="G299" s="23">
        <f>IF(AND(F299&lt;&gt;0,F299&lt;&gt;""),F299*(1+$G$2),"")</f>
        <v>45.019000000000005</v>
      </c>
      <c r="H299" s="23">
        <f>ROUND((E299*G299),2)</f>
        <v>1305.55</v>
      </c>
    </row>
    <row r="300" spans="1:13" hidden="1" x14ac:dyDescent="0.25">
      <c r="A300" s="13" t="s">
        <v>1987</v>
      </c>
      <c r="B300" s="13" t="s">
        <v>1988</v>
      </c>
      <c r="C300" s="15" t="s">
        <v>1989</v>
      </c>
      <c r="D300" s="13" t="s">
        <v>59</v>
      </c>
      <c r="E300" s="18">
        <v>0</v>
      </c>
      <c r="F300" s="14">
        <v>64.59</v>
      </c>
      <c r="G300" s="23">
        <f>IF(AND(F300&lt;&gt;0,F300&lt;&gt;""),F300*(1+$G$2),"")</f>
        <v>83.967000000000013</v>
      </c>
      <c r="H300" s="23">
        <f>ROUND((E300*G300),2)</f>
        <v>0</v>
      </c>
    </row>
    <row r="301" spans="1:13" x14ac:dyDescent="0.25">
      <c r="A301" s="13" t="s">
        <v>1990</v>
      </c>
      <c r="B301" s="13" t="s">
        <v>1991</v>
      </c>
      <c r="C301" s="15" t="s">
        <v>422</v>
      </c>
      <c r="D301" s="13" t="s">
        <v>59</v>
      </c>
      <c r="E301" s="18">
        <v>17</v>
      </c>
      <c r="F301" s="14">
        <v>120.06</v>
      </c>
      <c r="G301" s="23">
        <f>IF(AND(F301&lt;&gt;0,F301&lt;&gt;""),F301*(1+$G$2),"")</f>
        <v>156.078</v>
      </c>
      <c r="H301" s="23">
        <f>ROUND((E301*G301),2)</f>
        <v>2653.33</v>
      </c>
      <c r="M301" s="7"/>
    </row>
    <row r="303" spans="1:13" x14ac:dyDescent="0.25">
      <c r="A303" s="8"/>
      <c r="B303" s="8"/>
      <c r="C303" s="10" t="s">
        <v>1992</v>
      </c>
      <c r="D303" s="8"/>
      <c r="E303" s="31"/>
      <c r="F303" s="12"/>
      <c r="G303" s="26"/>
      <c r="H303" s="26"/>
      <c r="I303" s="26">
        <f>SUM(H291:H301)</f>
        <v>5852.9699999999993</v>
      </c>
    </row>
    <row r="304" spans="1:13" x14ac:dyDescent="0.25">
      <c r="A304" s="8"/>
      <c r="B304" s="8"/>
      <c r="C304" s="10"/>
      <c r="D304" s="8"/>
      <c r="E304" s="31"/>
      <c r="F304" s="12"/>
      <c r="G304" s="26"/>
      <c r="H304" s="26"/>
      <c r="I304" s="26"/>
    </row>
    <row r="305" spans="1:9" x14ac:dyDescent="0.25">
      <c r="A305" s="8"/>
      <c r="B305" s="8"/>
      <c r="C305" s="10"/>
      <c r="D305" s="8"/>
      <c r="E305" s="31"/>
      <c r="F305" s="12"/>
      <c r="G305" s="26"/>
      <c r="H305" s="26"/>
      <c r="I305" s="26"/>
    </row>
    <row r="306" spans="1:9" x14ac:dyDescent="0.25">
      <c r="A306" s="8"/>
      <c r="B306" s="8"/>
      <c r="C306" s="10" t="s">
        <v>594</v>
      </c>
      <c r="D306" s="8"/>
      <c r="E306" s="31"/>
      <c r="F306" s="12"/>
      <c r="G306" s="26"/>
      <c r="H306" s="26"/>
      <c r="I306" s="26">
        <f>SUM(I6:I305)</f>
        <v>198156.61000000002</v>
      </c>
    </row>
    <row r="308" spans="1:9" x14ac:dyDescent="0.25">
      <c r="G308"/>
      <c r="H308"/>
      <c r="I308"/>
    </row>
    <row r="309" spans="1:9" x14ac:dyDescent="0.25">
      <c r="G309"/>
      <c r="H309"/>
      <c r="I309"/>
    </row>
    <row r="310" spans="1:9" x14ac:dyDescent="0.25">
      <c r="G310"/>
      <c r="H310"/>
      <c r="I310"/>
    </row>
    <row r="311" spans="1:9" x14ac:dyDescent="0.25">
      <c r="G311"/>
      <c r="H311"/>
      <c r="I311"/>
    </row>
    <row r="312" spans="1:9" x14ac:dyDescent="0.25">
      <c r="G312"/>
      <c r="H312"/>
      <c r="I312"/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65"/>
  <sheetViews>
    <sheetView topLeftCell="A51" workbookViewId="0">
      <selection activeCell="C56" sqref="C56"/>
    </sheetView>
  </sheetViews>
  <sheetFormatPr defaultRowHeight="15" x14ac:dyDescent="0.25"/>
  <cols>
    <col min="1" max="1" width="11.5703125" style="13" customWidth="1"/>
    <col min="2" max="2" width="7.85546875" style="13" hidden="1" customWidth="1"/>
    <col min="3" max="3" width="73" style="25" customWidth="1"/>
    <col min="4" max="4" width="5.42578125" style="13" customWidth="1"/>
    <col min="5" max="5" width="6.7109375" style="23" customWidth="1"/>
    <col min="6" max="6" width="9.5703125" style="14" hidden="1" customWidth="1"/>
    <col min="7" max="7" width="9.5703125" style="23" customWidth="1"/>
    <col min="8" max="8" width="10.28515625" style="23" customWidth="1"/>
    <col min="9" max="9" width="12.28515625" style="23" customWidth="1"/>
    <col min="10" max="10" width="2.7109375" customWidth="1"/>
  </cols>
  <sheetData>
    <row r="1" spans="1:20" ht="15.75" x14ac:dyDescent="0.25">
      <c r="A1" s="1" t="s">
        <v>2029</v>
      </c>
      <c r="B1" s="1"/>
      <c r="C1" s="22"/>
      <c r="G1" s="47" t="s">
        <v>2027</v>
      </c>
      <c r="H1" s="47" t="s">
        <v>2028</v>
      </c>
      <c r="T1">
        <f>[1]Bloco!M1</f>
        <v>64</v>
      </c>
    </row>
    <row r="2" spans="1:20" ht="15.75" x14ac:dyDescent="0.25">
      <c r="A2" s="1" t="s">
        <v>1993</v>
      </c>
      <c r="B2" s="1"/>
      <c r="C2" s="22"/>
      <c r="G2" s="49">
        <f>+Bloco!G2</f>
        <v>0.30000000000000004</v>
      </c>
      <c r="H2" s="49">
        <f>+Bloco!H2</f>
        <v>0</v>
      </c>
      <c r="T2">
        <f>[1]Bloco!M2</f>
        <v>4</v>
      </c>
    </row>
    <row r="3" spans="1:20" x14ac:dyDescent="0.25">
      <c r="T3">
        <f>ROUNDUP(T1*0.03,0)</f>
        <v>2</v>
      </c>
    </row>
    <row r="4" spans="1:20" x14ac:dyDescent="0.25">
      <c r="A4" s="8" t="s">
        <v>1</v>
      </c>
      <c r="B4" s="8" t="s">
        <v>2</v>
      </c>
      <c r="C4" s="24" t="s">
        <v>3</v>
      </c>
      <c r="D4" s="8" t="s">
        <v>4</v>
      </c>
      <c r="E4" s="26" t="s">
        <v>5</v>
      </c>
      <c r="F4" s="12" t="s">
        <v>6</v>
      </c>
      <c r="G4" s="26" t="s">
        <v>7</v>
      </c>
      <c r="H4" s="26" t="s">
        <v>8</v>
      </c>
    </row>
    <row r="5" spans="1:20" x14ac:dyDescent="0.25">
      <c r="A5" s="8"/>
      <c r="B5" s="8"/>
      <c r="C5" s="24"/>
      <c r="D5" s="8"/>
      <c r="E5" s="26"/>
      <c r="F5" s="12"/>
      <c r="G5" s="26"/>
      <c r="H5" s="26"/>
    </row>
    <row r="6" spans="1:20" x14ac:dyDescent="0.25">
      <c r="A6" s="8" t="s">
        <v>74</v>
      </c>
      <c r="B6" s="8"/>
      <c r="C6" s="24" t="s">
        <v>75</v>
      </c>
      <c r="D6" s="8"/>
      <c r="E6" s="26"/>
      <c r="F6" s="12" t="s">
        <v>11</v>
      </c>
      <c r="G6" s="26" t="s">
        <v>11</v>
      </c>
      <c r="H6" s="26"/>
    </row>
    <row r="7" spans="1:20" x14ac:dyDescent="0.25">
      <c r="A7" s="13" t="s">
        <v>76</v>
      </c>
      <c r="C7" s="25" t="s">
        <v>77</v>
      </c>
      <c r="F7" s="14" t="s">
        <v>11</v>
      </c>
      <c r="G7" s="23" t="s">
        <v>11</v>
      </c>
    </row>
    <row r="8" spans="1:20" ht="30" x14ac:dyDescent="0.25">
      <c r="A8" s="13" t="s">
        <v>78</v>
      </c>
      <c r="B8" s="13" t="s">
        <v>79</v>
      </c>
      <c r="C8" s="25" t="s">
        <v>80</v>
      </c>
      <c r="D8" s="13" t="s">
        <v>17</v>
      </c>
      <c r="E8" s="23">
        <v>-1</v>
      </c>
      <c r="F8" s="14">
        <v>43.64</v>
      </c>
      <c r="G8" s="23">
        <f>IF(AND(F8&lt;&gt;0,F8&lt;&gt;""),F8*(1+$G$2),"")</f>
        <v>56.731999999999999</v>
      </c>
      <c r="H8" s="23">
        <f>ROUND((E8*G8),2)</f>
        <v>-56.73</v>
      </c>
    </row>
    <row r="10" spans="1:20" x14ac:dyDescent="0.25">
      <c r="A10" s="8"/>
      <c r="B10" s="8"/>
      <c r="C10" s="24" t="s">
        <v>97</v>
      </c>
      <c r="D10" s="8"/>
      <c r="E10" s="26"/>
      <c r="F10" s="12"/>
      <c r="G10" s="26"/>
      <c r="H10" s="26"/>
      <c r="I10" s="26">
        <f>SUM(H7:H8)</f>
        <v>-56.73</v>
      </c>
    </row>
    <row r="11" spans="1:20" x14ac:dyDescent="0.25">
      <c r="A11" s="8"/>
      <c r="B11" s="8"/>
      <c r="C11" s="24"/>
      <c r="D11" s="8"/>
      <c r="E11" s="26"/>
      <c r="F11" s="12"/>
      <c r="G11" s="26"/>
      <c r="H11" s="26"/>
      <c r="I11" s="26"/>
    </row>
    <row r="12" spans="1:20" x14ac:dyDescent="0.25">
      <c r="A12" s="8" t="s">
        <v>329</v>
      </c>
      <c r="B12" s="8"/>
      <c r="C12" s="24" t="s">
        <v>330</v>
      </c>
      <c r="D12" s="8"/>
      <c r="E12" s="26"/>
      <c r="F12" s="12" t="s">
        <v>11</v>
      </c>
      <c r="G12" s="26" t="s">
        <v>11</v>
      </c>
      <c r="H12" s="26"/>
      <c r="I12" s="26"/>
    </row>
    <row r="13" spans="1:20" x14ac:dyDescent="0.25">
      <c r="A13" s="13" t="s">
        <v>354</v>
      </c>
      <c r="C13" s="25" t="s">
        <v>355</v>
      </c>
      <c r="F13" s="14" t="s">
        <v>11</v>
      </c>
      <c r="G13" s="23" t="s">
        <v>11</v>
      </c>
    </row>
    <row r="14" spans="1:20" x14ac:dyDescent="0.25">
      <c r="A14" s="13" t="s">
        <v>744</v>
      </c>
      <c r="B14" s="13" t="s">
        <v>745</v>
      </c>
      <c r="C14" s="25" t="s">
        <v>746</v>
      </c>
      <c r="D14" s="13" t="s">
        <v>59</v>
      </c>
      <c r="E14" s="23">
        <v>1</v>
      </c>
      <c r="F14" s="14">
        <v>111.42</v>
      </c>
      <c r="G14" s="23">
        <f>IF(AND(F14&lt;&gt;0,F14&lt;&gt;""),F14*(1+$G$2),"")</f>
        <v>144.846</v>
      </c>
      <c r="H14" s="23">
        <f>ROUND((E14*G14),2)</f>
        <v>144.85</v>
      </c>
    </row>
    <row r="15" spans="1:20" ht="30" x14ac:dyDescent="0.25">
      <c r="A15" s="13" t="s">
        <v>1994</v>
      </c>
      <c r="B15" s="13" t="s">
        <v>1995</v>
      </c>
      <c r="C15" s="25" t="s">
        <v>1996</v>
      </c>
      <c r="D15" s="13" t="s">
        <v>59</v>
      </c>
      <c r="E15" s="23">
        <v>1</v>
      </c>
      <c r="F15" s="14">
        <v>502.02</v>
      </c>
      <c r="G15" s="23">
        <f>IF(AND(F15&lt;&gt;0,F15&lt;&gt;""),F15*(1+$G$2),"")</f>
        <v>652.62599999999998</v>
      </c>
      <c r="H15" s="23">
        <f>ROUND((E15*G15),2)</f>
        <v>652.63</v>
      </c>
    </row>
    <row r="16" spans="1:20" x14ac:dyDescent="0.25">
      <c r="A16" s="13" t="s">
        <v>1997</v>
      </c>
      <c r="B16" s="13" t="s">
        <v>1998</v>
      </c>
      <c r="C16" s="25" t="s">
        <v>1999</v>
      </c>
      <c r="D16" s="13" t="s">
        <v>59</v>
      </c>
      <c r="E16" s="23">
        <v>-1</v>
      </c>
      <c r="F16" s="14">
        <v>289.27</v>
      </c>
      <c r="G16" s="23">
        <f>IF(AND(F16&lt;&gt;0,F16&lt;&gt;""),F16*(1+$G$2),"")</f>
        <v>376.05099999999999</v>
      </c>
      <c r="H16" s="23">
        <f>ROUND((E16*G16),2)</f>
        <v>-376.05</v>
      </c>
    </row>
    <row r="17" spans="1:9" x14ac:dyDescent="0.25">
      <c r="A17" s="13" t="s">
        <v>754</v>
      </c>
      <c r="B17" s="13" t="s">
        <v>755</v>
      </c>
      <c r="C17" s="25" t="s">
        <v>2000</v>
      </c>
      <c r="D17" s="13" t="s">
        <v>59</v>
      </c>
      <c r="E17" s="23">
        <v>2</v>
      </c>
      <c r="F17" s="14">
        <v>92.02</v>
      </c>
      <c r="G17" s="23">
        <f>IF(AND(F17&lt;&gt;0,F17&lt;&gt;""),F17*(1+$G$2),"")</f>
        <v>119.626</v>
      </c>
      <c r="H17" s="23">
        <f>ROUND((E17*G17),2)</f>
        <v>239.25</v>
      </c>
    </row>
    <row r="18" spans="1:9" x14ac:dyDescent="0.25">
      <c r="A18" s="13" t="s">
        <v>2001</v>
      </c>
      <c r="B18" s="13" t="s">
        <v>2002</v>
      </c>
      <c r="C18" s="25" t="s">
        <v>2003</v>
      </c>
      <c r="D18" s="13" t="s">
        <v>59</v>
      </c>
      <c r="E18" s="23">
        <v>1</v>
      </c>
      <c r="F18" s="14">
        <v>99.02</v>
      </c>
      <c r="G18" s="23">
        <f>IF(AND(F18&lt;&gt;0,F18&lt;&gt;""),F18*(1+$G$2),"")</f>
        <v>128.726</v>
      </c>
      <c r="H18" s="23">
        <f>ROUND((E18*G18),2)</f>
        <v>128.72999999999999</v>
      </c>
    </row>
    <row r="19" spans="1:9" x14ac:dyDescent="0.25">
      <c r="A19" s="13" t="s">
        <v>757</v>
      </c>
      <c r="B19" s="13" t="s">
        <v>758</v>
      </c>
      <c r="C19" s="25" t="s">
        <v>2004</v>
      </c>
      <c r="D19" s="13" t="s">
        <v>59</v>
      </c>
      <c r="E19" s="23">
        <v>3</v>
      </c>
      <c r="F19" s="14">
        <v>109.02</v>
      </c>
      <c r="G19" s="23">
        <f>IF(AND(F19&lt;&gt;0,F19&lt;&gt;""),F19*(1+$G$2),"")</f>
        <v>141.726</v>
      </c>
      <c r="H19" s="23">
        <f>ROUND((E19*G19),2)</f>
        <v>425.18</v>
      </c>
    </row>
    <row r="20" spans="1:9" x14ac:dyDescent="0.25">
      <c r="A20" s="13" t="s">
        <v>2005</v>
      </c>
      <c r="B20" s="13" t="s">
        <v>2006</v>
      </c>
      <c r="C20" s="25" t="s">
        <v>2007</v>
      </c>
      <c r="D20" s="13" t="s">
        <v>59</v>
      </c>
      <c r="E20" s="23">
        <v>2</v>
      </c>
      <c r="F20" s="14">
        <v>156.27000000000001</v>
      </c>
      <c r="G20" s="23">
        <f>IF(AND(F20&lt;&gt;0,F20&lt;&gt;""),F20*(1+$G$2),"")</f>
        <v>203.15100000000001</v>
      </c>
      <c r="H20" s="23">
        <f>ROUND((E20*G20),2)</f>
        <v>406.3</v>
      </c>
    </row>
    <row r="22" spans="1:9" x14ac:dyDescent="0.25">
      <c r="A22" s="8"/>
      <c r="B22" s="8"/>
      <c r="C22" s="24" t="s">
        <v>401</v>
      </c>
      <c r="D22" s="8"/>
      <c r="E22" s="26"/>
      <c r="F22" s="12"/>
      <c r="G22" s="26"/>
      <c r="H22" s="26"/>
      <c r="I22" s="26">
        <f>SUM(H13:H20)</f>
        <v>1620.89</v>
      </c>
    </row>
    <row r="23" spans="1:9" x14ac:dyDescent="0.25">
      <c r="A23" s="8"/>
      <c r="B23" s="8"/>
      <c r="C23" s="24"/>
      <c r="D23" s="8"/>
      <c r="E23" s="26"/>
      <c r="F23" s="12"/>
      <c r="G23" s="26"/>
      <c r="H23" s="26"/>
      <c r="I23" s="26"/>
    </row>
    <row r="24" spans="1:9" x14ac:dyDescent="0.25">
      <c r="A24" s="8" t="s">
        <v>424</v>
      </c>
      <c r="B24" s="8"/>
      <c r="C24" s="24" t="s">
        <v>425</v>
      </c>
      <c r="D24" s="8"/>
      <c r="E24" s="26"/>
      <c r="F24" s="12" t="s">
        <v>11</v>
      </c>
      <c r="G24" s="26" t="s">
        <v>11</v>
      </c>
      <c r="H24" s="26"/>
      <c r="I24" s="26"/>
    </row>
    <row r="25" spans="1:9" x14ac:dyDescent="0.25">
      <c r="A25" s="13" t="s">
        <v>2008</v>
      </c>
      <c r="C25" s="25" t="s">
        <v>2009</v>
      </c>
      <c r="F25" s="14" t="s">
        <v>11</v>
      </c>
      <c r="G25" s="23" t="s">
        <v>11</v>
      </c>
    </row>
    <row r="26" spans="1:9" x14ac:dyDescent="0.25">
      <c r="A26" s="13" t="s">
        <v>2010</v>
      </c>
      <c r="B26" s="13" t="s">
        <v>2011</v>
      </c>
      <c r="C26" s="25" t="s">
        <v>2012</v>
      </c>
      <c r="D26" s="13" t="s">
        <v>59</v>
      </c>
      <c r="E26" s="23">
        <v>1</v>
      </c>
      <c r="F26" s="14">
        <v>200.32</v>
      </c>
      <c r="G26" s="23">
        <f>IF(AND(F26&lt;&gt;0,F26&lt;&gt;""),F26*(1+$G$2),"")</f>
        <v>260.416</v>
      </c>
      <c r="H26" s="23">
        <f>ROUND((E26*G26),2)</f>
        <v>260.42</v>
      </c>
    </row>
    <row r="27" spans="1:9" x14ac:dyDescent="0.25">
      <c r="A27" s="13" t="s">
        <v>426</v>
      </c>
      <c r="C27" s="25" t="s">
        <v>2013</v>
      </c>
      <c r="F27" s="14" t="s">
        <v>11</v>
      </c>
      <c r="G27" s="23" t="s">
        <v>11</v>
      </c>
    </row>
    <row r="28" spans="1:9" x14ac:dyDescent="0.25">
      <c r="A28" s="13" t="s">
        <v>428</v>
      </c>
      <c r="B28" s="13" t="s">
        <v>429</v>
      </c>
      <c r="C28" s="25" t="s">
        <v>2014</v>
      </c>
      <c r="D28" s="13" t="s">
        <v>59</v>
      </c>
      <c r="E28" s="23">
        <v>-1</v>
      </c>
      <c r="F28" s="14">
        <v>639.28</v>
      </c>
      <c r="G28" s="23">
        <f>IF(AND(F28&lt;&gt;0,F28&lt;&gt;""),F28*(1+$G$2),"")</f>
        <v>831.06399999999996</v>
      </c>
      <c r="H28" s="23">
        <f>ROUND((E28*G28),2)</f>
        <v>-831.06</v>
      </c>
    </row>
    <row r="30" spans="1:9" x14ac:dyDescent="0.25">
      <c r="A30" s="8"/>
      <c r="B30" s="8"/>
      <c r="C30" s="24" t="s">
        <v>470</v>
      </c>
      <c r="D30" s="8"/>
      <c r="E30" s="26"/>
      <c r="F30" s="12"/>
      <c r="G30" s="26"/>
      <c r="H30" s="26"/>
      <c r="I30" s="26">
        <f>SUM(H25:H28)</f>
        <v>-570.63999999999987</v>
      </c>
    </row>
    <row r="31" spans="1:9" x14ac:dyDescent="0.25">
      <c r="A31" s="8"/>
      <c r="B31" s="8"/>
      <c r="C31" s="24"/>
      <c r="D31" s="8"/>
      <c r="E31" s="26"/>
      <c r="F31" s="12"/>
      <c r="G31" s="26"/>
      <c r="H31" s="26"/>
      <c r="I31" s="26"/>
    </row>
    <row r="32" spans="1:9" x14ac:dyDescent="0.25">
      <c r="A32" s="8" t="s">
        <v>471</v>
      </c>
      <c r="B32" s="8"/>
      <c r="C32" s="24" t="s">
        <v>472</v>
      </c>
      <c r="D32" s="8"/>
      <c r="E32" s="26"/>
      <c r="F32" s="12" t="s">
        <v>11</v>
      </c>
      <c r="G32" s="26" t="s">
        <v>11</v>
      </c>
      <c r="H32" s="26"/>
      <c r="I32" s="26"/>
    </row>
    <row r="33" spans="1:9" x14ac:dyDescent="0.25">
      <c r="A33" s="13" t="s">
        <v>473</v>
      </c>
      <c r="C33" s="25" t="s">
        <v>2015</v>
      </c>
      <c r="F33" s="14" t="s">
        <v>11</v>
      </c>
      <c r="G33" s="23" t="s">
        <v>11</v>
      </c>
    </row>
    <row r="34" spans="1:9" x14ac:dyDescent="0.25">
      <c r="A34" s="13" t="s">
        <v>475</v>
      </c>
      <c r="B34" s="13" t="s">
        <v>476</v>
      </c>
      <c r="C34" s="25" t="s">
        <v>477</v>
      </c>
      <c r="D34" s="13" t="s">
        <v>17</v>
      </c>
      <c r="E34" s="23">
        <v>-1</v>
      </c>
      <c r="F34" s="14">
        <v>3.45</v>
      </c>
      <c r="G34" s="23">
        <f>IF(AND(F34&lt;&gt;0,F34&lt;&gt;""),F34*(1+$G$2),"")</f>
        <v>4.4850000000000003</v>
      </c>
      <c r="H34" s="23">
        <f>ROUND((E34*G34),2)</f>
        <v>-4.49</v>
      </c>
    </row>
    <row r="35" spans="1:9" ht="30" x14ac:dyDescent="0.25">
      <c r="A35" s="13" t="s">
        <v>478</v>
      </c>
      <c r="B35" s="13" t="s">
        <v>479</v>
      </c>
      <c r="C35" s="25" t="s">
        <v>480</v>
      </c>
      <c r="D35" s="13" t="s">
        <v>17</v>
      </c>
      <c r="E35" s="23">
        <v>-1</v>
      </c>
      <c r="F35" s="14">
        <v>23.78</v>
      </c>
      <c r="G35" s="23">
        <f>IF(AND(F35&lt;&gt;0,F35&lt;&gt;""),F35*(1+$G$2),"")</f>
        <v>30.914000000000001</v>
      </c>
      <c r="H35" s="23">
        <f>ROUND((E35*G35),2)</f>
        <v>-30.91</v>
      </c>
    </row>
    <row r="36" spans="1:9" x14ac:dyDescent="0.25">
      <c r="A36" s="13" t="s">
        <v>481</v>
      </c>
      <c r="B36" s="13" t="s">
        <v>482</v>
      </c>
      <c r="C36" s="25" t="s">
        <v>483</v>
      </c>
      <c r="D36" s="13" t="s">
        <v>17</v>
      </c>
      <c r="E36" s="23">
        <v>-1</v>
      </c>
      <c r="F36" s="14">
        <v>11.58</v>
      </c>
      <c r="G36" s="23">
        <f>IF(AND(F36&lt;&gt;0,F36&lt;&gt;""),F36*(1+$G$2),"")</f>
        <v>15.054</v>
      </c>
      <c r="H36" s="23">
        <f>ROUND((E36*G36),2)</f>
        <v>-15.05</v>
      </c>
    </row>
    <row r="37" spans="1:9" x14ac:dyDescent="0.25">
      <c r="A37" s="13" t="s">
        <v>484</v>
      </c>
      <c r="B37" s="13" t="s">
        <v>485</v>
      </c>
      <c r="C37" s="25" t="s">
        <v>486</v>
      </c>
      <c r="D37" s="13" t="s">
        <v>17</v>
      </c>
      <c r="E37" s="23">
        <v>-1</v>
      </c>
      <c r="F37" s="14">
        <v>14.52</v>
      </c>
      <c r="G37" s="23">
        <f>IF(AND(F37&lt;&gt;0,F37&lt;&gt;""),F37*(1+$G$2),"")</f>
        <v>18.876000000000001</v>
      </c>
      <c r="H37" s="23">
        <f>ROUND((E37*G37),2)</f>
        <v>-18.88</v>
      </c>
    </row>
    <row r="38" spans="1:9" ht="30" x14ac:dyDescent="0.25">
      <c r="A38" s="13" t="s">
        <v>2016</v>
      </c>
      <c r="B38" s="13" t="s">
        <v>2017</v>
      </c>
      <c r="C38" s="25" t="s">
        <v>2018</v>
      </c>
      <c r="D38" s="13" t="s">
        <v>17</v>
      </c>
      <c r="E38" s="23">
        <v>0.32</v>
      </c>
      <c r="F38" s="14">
        <v>23.3</v>
      </c>
      <c r="G38" s="23">
        <f>IF(AND(F38&lt;&gt;0,F38&lt;&gt;""),F38*(1+$G$2),"")</f>
        <v>30.290000000000003</v>
      </c>
      <c r="H38" s="23">
        <f>ROUND((E38*G38),2)</f>
        <v>9.69</v>
      </c>
    </row>
    <row r="40" spans="1:9" x14ac:dyDescent="0.25">
      <c r="A40" s="8"/>
      <c r="B40" s="8"/>
      <c r="C40" s="24" t="s">
        <v>504</v>
      </c>
      <c r="D40" s="8"/>
      <c r="E40" s="26"/>
      <c r="F40" s="12"/>
      <c r="G40" s="26"/>
      <c r="H40" s="26"/>
      <c r="I40" s="26">
        <f>SUM(H33:H38)</f>
        <v>-59.64</v>
      </c>
    </row>
    <row r="41" spans="1:9" x14ac:dyDescent="0.25">
      <c r="A41" s="8"/>
      <c r="B41" s="8"/>
      <c r="C41" s="24"/>
      <c r="D41" s="8"/>
      <c r="E41" s="26"/>
      <c r="F41" s="12"/>
      <c r="G41" s="26"/>
      <c r="H41" s="26"/>
      <c r="I41" s="26"/>
    </row>
    <row r="42" spans="1:9" x14ac:dyDescent="0.25">
      <c r="A42" s="8" t="s">
        <v>505</v>
      </c>
      <c r="B42" s="8"/>
      <c r="C42" s="24" t="s">
        <v>506</v>
      </c>
      <c r="D42" s="8"/>
      <c r="E42" s="26"/>
      <c r="F42" s="12" t="s">
        <v>11</v>
      </c>
      <c r="G42" s="26" t="s">
        <v>11</v>
      </c>
      <c r="H42" s="26"/>
      <c r="I42" s="26"/>
    </row>
    <row r="43" spans="1:9" x14ac:dyDescent="0.25">
      <c r="A43" s="13" t="s">
        <v>512</v>
      </c>
      <c r="C43" s="25" t="s">
        <v>513</v>
      </c>
      <c r="F43" s="14" t="s">
        <v>11</v>
      </c>
      <c r="G43" s="23" t="s">
        <v>11</v>
      </c>
    </row>
    <row r="44" spans="1:9" ht="30" x14ac:dyDescent="0.25">
      <c r="A44" s="13" t="s">
        <v>771</v>
      </c>
      <c r="B44" s="13" t="s">
        <v>772</v>
      </c>
      <c r="C44" s="25" t="s">
        <v>773</v>
      </c>
      <c r="D44" s="13" t="s">
        <v>59</v>
      </c>
      <c r="E44" s="23">
        <v>1</v>
      </c>
      <c r="F44" s="14">
        <v>17.62</v>
      </c>
      <c r="G44" s="23">
        <f>IF(AND(F44&lt;&gt;0,F44&lt;&gt;""),F44*(1+$G$2),"")</f>
        <v>22.906000000000002</v>
      </c>
      <c r="H44" s="23">
        <f>ROUND((E44*G44),2)</f>
        <v>22.91</v>
      </c>
    </row>
    <row r="46" spans="1:9" x14ac:dyDescent="0.25">
      <c r="A46" s="8"/>
      <c r="B46" s="8"/>
      <c r="C46" s="24" t="s">
        <v>541</v>
      </c>
      <c r="D46" s="8"/>
      <c r="E46" s="26"/>
      <c r="F46" s="12"/>
      <c r="G46" s="26"/>
      <c r="H46" s="26"/>
      <c r="I46" s="26">
        <f>SUM(H43:H44)</f>
        <v>22.91</v>
      </c>
    </row>
    <row r="47" spans="1:9" x14ac:dyDescent="0.25">
      <c r="A47" s="8"/>
      <c r="B47" s="8"/>
      <c r="C47" s="24"/>
      <c r="D47" s="8"/>
      <c r="E47" s="26"/>
      <c r="F47" s="12"/>
      <c r="G47" s="26"/>
      <c r="H47" s="26"/>
      <c r="I47" s="26"/>
    </row>
    <row r="48" spans="1:9" x14ac:dyDescent="0.25">
      <c r="A48" s="8" t="s">
        <v>542</v>
      </c>
      <c r="B48" s="8"/>
      <c r="C48" s="24" t="s">
        <v>543</v>
      </c>
      <c r="D48" s="8"/>
      <c r="E48" s="26"/>
      <c r="F48" s="12" t="s">
        <v>11</v>
      </c>
      <c r="G48" s="26" t="s">
        <v>11</v>
      </c>
      <c r="H48" s="26"/>
      <c r="I48" s="26"/>
    </row>
    <row r="49" spans="1:9" x14ac:dyDescent="0.25">
      <c r="A49" s="13" t="s">
        <v>544</v>
      </c>
      <c r="C49" s="25" t="s">
        <v>2019</v>
      </c>
      <c r="F49" s="14" t="s">
        <v>11</v>
      </c>
      <c r="G49" s="23" t="s">
        <v>11</v>
      </c>
    </row>
    <row r="50" spans="1:9" x14ac:dyDescent="0.25">
      <c r="A50" s="13" t="s">
        <v>2020</v>
      </c>
      <c r="B50" s="13" t="s">
        <v>2021</v>
      </c>
      <c r="C50" s="25" t="s">
        <v>2022</v>
      </c>
      <c r="D50" s="13" t="s">
        <v>17</v>
      </c>
      <c r="E50" s="23">
        <v>0.24</v>
      </c>
      <c r="F50" s="14">
        <v>10.47</v>
      </c>
      <c r="G50" s="23">
        <f>IF(AND(F50&lt;&gt;0,F50&lt;&gt;""),F50*(1+$G$2),"")</f>
        <v>13.611000000000001</v>
      </c>
      <c r="H50" s="23">
        <f>ROUND((E50*G50),2)</f>
        <v>3.27</v>
      </c>
    </row>
    <row r="52" spans="1:9" x14ac:dyDescent="0.25">
      <c r="A52" s="8"/>
      <c r="B52" s="8"/>
      <c r="C52" s="24" t="s">
        <v>564</v>
      </c>
      <c r="D52" s="8"/>
      <c r="E52" s="26"/>
      <c r="F52" s="12"/>
      <c r="G52" s="26"/>
      <c r="H52" s="26"/>
      <c r="I52" s="26">
        <f>SUM(H49:H50)</f>
        <v>3.27</v>
      </c>
    </row>
    <row r="53" spans="1:9" x14ac:dyDescent="0.25">
      <c r="A53" s="8"/>
      <c r="B53" s="8"/>
      <c r="C53" s="24"/>
      <c r="D53" s="8"/>
      <c r="E53" s="26"/>
      <c r="F53" s="12"/>
      <c r="G53" s="26"/>
      <c r="H53" s="26"/>
      <c r="I53" s="26"/>
    </row>
    <row r="54" spans="1:9" x14ac:dyDescent="0.25">
      <c r="A54" s="8" t="s">
        <v>565</v>
      </c>
      <c r="B54" s="8"/>
      <c r="C54" s="24" t="s">
        <v>566</v>
      </c>
      <c r="D54" s="8"/>
      <c r="E54" s="26"/>
      <c r="F54" s="12" t="s">
        <v>11</v>
      </c>
      <c r="G54" s="26" t="s">
        <v>11</v>
      </c>
      <c r="H54" s="26"/>
      <c r="I54" s="26"/>
    </row>
    <row r="55" spans="1:9" x14ac:dyDescent="0.25">
      <c r="A55" s="13" t="s">
        <v>567</v>
      </c>
      <c r="C55" s="25" t="s">
        <v>568</v>
      </c>
      <c r="F55" s="14" t="s">
        <v>11</v>
      </c>
      <c r="G55" s="23" t="s">
        <v>11</v>
      </c>
    </row>
    <row r="56" spans="1:9" ht="30" x14ac:dyDescent="0.25">
      <c r="A56" s="13" t="s">
        <v>2023</v>
      </c>
      <c r="B56" s="13" t="s">
        <v>2024</v>
      </c>
      <c r="C56" s="25" t="s">
        <v>2025</v>
      </c>
      <c r="D56" s="13" t="s">
        <v>26</v>
      </c>
      <c r="E56" s="23">
        <v>8</v>
      </c>
      <c r="F56" s="14">
        <v>66.739999999999995</v>
      </c>
      <c r="G56" s="23">
        <f>IF(AND(F56&lt;&gt;0,F56&lt;&gt;""),F56*(1+$G$2),"")</f>
        <v>86.762</v>
      </c>
      <c r="H56" s="23">
        <f>ROUND((E56*G56),2)</f>
        <v>694.1</v>
      </c>
    </row>
    <row r="58" spans="1:9" x14ac:dyDescent="0.25">
      <c r="C58" s="24" t="s">
        <v>593</v>
      </c>
      <c r="D58" s="8"/>
      <c r="E58" s="26"/>
      <c r="F58" s="12"/>
      <c r="G58" s="26"/>
      <c r="H58" s="26"/>
      <c r="I58" s="26">
        <f>SUM(H55:H56)</f>
        <v>694.1</v>
      </c>
    </row>
    <row r="59" spans="1:9" x14ac:dyDescent="0.25">
      <c r="C59" s="24"/>
      <c r="D59" s="8"/>
      <c r="E59" s="26"/>
      <c r="F59" s="12"/>
      <c r="G59" s="26"/>
      <c r="H59" s="26"/>
      <c r="I59" s="26"/>
    </row>
    <row r="60" spans="1:9" x14ac:dyDescent="0.25">
      <c r="C60" s="24"/>
      <c r="D60" s="8"/>
      <c r="E60" s="26"/>
      <c r="F60" s="12"/>
      <c r="G60" s="26"/>
      <c r="H60" s="26"/>
      <c r="I60" s="26"/>
    </row>
    <row r="61" spans="1:9" x14ac:dyDescent="0.25">
      <c r="C61" s="24" t="s">
        <v>594</v>
      </c>
      <c r="D61" s="8"/>
      <c r="E61" s="26"/>
      <c r="F61" s="12"/>
      <c r="G61" s="26"/>
      <c r="H61" s="26"/>
      <c r="I61" s="26">
        <f>SUM(I6:I60)</f>
        <v>1654.1600000000003</v>
      </c>
    </row>
    <row r="62" spans="1:9" x14ac:dyDescent="0.25">
      <c r="C62" s="10" t="str">
        <f>CONCATENATE("Total da Planilha (x ",T3, " Unidades Adaptadas)")</f>
        <v>Total da Planilha (x 2 Unidades Adaptadas)</v>
      </c>
      <c r="D62" s="8"/>
      <c r="E62" s="26"/>
      <c r="F62" s="12"/>
      <c r="G62" s="26"/>
      <c r="H62" s="26"/>
      <c r="I62" s="30">
        <f>+I61*T3</f>
        <v>3308.3200000000006</v>
      </c>
    </row>
    <row r="65" spans="3:9" x14ac:dyDescent="0.25">
      <c r="C65" s="44" t="s">
        <v>2035</v>
      </c>
      <c r="D65" s="43"/>
      <c r="E65" s="47"/>
      <c r="F65" s="46"/>
      <c r="G65" s="47"/>
      <c r="H65" s="47"/>
      <c r="I65" s="48">
        <f>+Bloco!I259+LjProt!I37+CC!I190+CO!I115+Terra!I154+Impl!I306+PNE!I62</f>
        <v>5828367.3500000006</v>
      </c>
    </row>
  </sheetData>
  <sheetProtection password="D89A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&amp;L&amp;G&amp;C&amp;"-,Negrito"&amp;16Planilha de Licitação&amp;R24/09/2018</oddHeader>
    <oddFooter>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Bloco</vt:lpstr>
      <vt:lpstr>LjProt</vt:lpstr>
      <vt:lpstr>CC</vt:lpstr>
      <vt:lpstr>CO</vt:lpstr>
      <vt:lpstr>Terra</vt:lpstr>
      <vt:lpstr>Impl</vt:lpstr>
      <vt:lpstr>PNE</vt:lpstr>
      <vt:lpstr>Bloco!Area_de_impressao</vt:lpstr>
      <vt:lpstr>CC!Area_de_impressao</vt:lpstr>
      <vt:lpstr>CO!Area_de_impressao</vt:lpstr>
      <vt:lpstr>Impl!Area_de_impressao</vt:lpstr>
      <vt:lpstr>LjProt!Area_de_impressao</vt:lpstr>
      <vt:lpstr>PNE!Area_de_impressao</vt:lpstr>
      <vt:lpstr>Terra!Area_de_impressao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Flavio Ferreira Duca</dc:creator>
  <cp:lastModifiedBy>Eduardo Flavio Ferreira Duca</cp:lastModifiedBy>
  <dcterms:created xsi:type="dcterms:W3CDTF">2018-10-17T18:30:36Z</dcterms:created>
  <dcterms:modified xsi:type="dcterms:W3CDTF">2018-10-17T18:49:07Z</dcterms:modified>
</cp:coreProperties>
</file>