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MG91" sheetId="1" r:id="rId1"/>
    <sheet name="Rad400" sheetId="2" r:id="rId2"/>
    <sheet name="Infra" sheetId="3" r:id="rId3"/>
    <sheet name="PNE" sheetId="4" r:id="rId4"/>
    <sheet name="CO" sheetId="5" r:id="rId5"/>
  </sheets>
  <externalReferences>
    <externalReference r:id="rId6"/>
    <externalReference r:id="rId7"/>
  </externalReferences>
  <definedNames>
    <definedName name="_xlnm.Print_Area" localSheetId="4">CO!$A$1:$I$115</definedName>
    <definedName name="_xlnm.Print_Area" localSheetId="2">Infra!$A$1:$I$123</definedName>
    <definedName name="_xlnm.Print_Area" localSheetId="0">'MG91'!$A$1:$I$222</definedName>
    <definedName name="_xlnm.Print_Area" localSheetId="3">PNE!$A$1:$I$71</definedName>
    <definedName name="_xlnm.Print_Area" localSheetId="1">'Rad400'!$A$1:$I$22</definedName>
    <definedName name="INFRA" localSheetId="4">[1]FRE!$L$101</definedName>
    <definedName name="INFRA">[2]FRE!$L$100</definedName>
    <definedName name="MCMV" localSheetId="4">[1]FRE!$A$8</definedName>
    <definedName name="MCMV">[2]FRE!$A$8</definedName>
    <definedName name="módulo" localSheetId="4">[1]FRE!$E$33</definedName>
    <definedName name="módulo">[2]FRE!$E$33</definedName>
    <definedName name="programa" localSheetId="4">[1]FRE!$D$4</definedName>
    <definedName name="programa">[2]FRE!$D$4</definedName>
  </definedNames>
  <calcPr calcId="145621" iterate="1"/>
</workbook>
</file>

<file path=xl/calcChain.xml><?xml version="1.0" encoding="utf-8"?>
<calcChain xmlns="http://schemas.openxmlformats.org/spreadsheetml/2006/main">
  <c r="H2" i="5" l="1"/>
  <c r="H2" i="4"/>
  <c r="H2" i="3"/>
  <c r="H2" i="2"/>
  <c r="G2" i="1"/>
  <c r="G2" i="4" s="1"/>
  <c r="G2" i="3" l="1"/>
  <c r="G111" i="3" s="1"/>
  <c r="H111" i="3" s="1"/>
  <c r="G2" i="5"/>
  <c r="G85" i="5" s="1"/>
  <c r="H85" i="5" s="1"/>
  <c r="G2" i="2"/>
  <c r="G11" i="2" s="1"/>
  <c r="H11" i="2" s="1"/>
  <c r="C222" i="1"/>
  <c r="G32" i="1"/>
  <c r="H32" i="1" s="1"/>
  <c r="H107" i="5"/>
  <c r="H106" i="5"/>
  <c r="H105" i="5"/>
  <c r="I109" i="5" s="1"/>
  <c r="E97" i="5"/>
  <c r="H92" i="5"/>
  <c r="H77" i="5"/>
  <c r="H75" i="5"/>
  <c r="I79" i="5" s="1"/>
  <c r="H69" i="5"/>
  <c r="H58" i="5"/>
  <c r="H54" i="5"/>
  <c r="H52" i="5"/>
  <c r="H49" i="5"/>
  <c r="H47" i="5"/>
  <c r="H23" i="5"/>
  <c r="H16" i="5"/>
  <c r="H14" i="5"/>
  <c r="I18" i="5" s="1"/>
  <c r="H8" i="5"/>
  <c r="I10" i="5" s="1"/>
  <c r="G59" i="4"/>
  <c r="H59" i="4" s="1"/>
  <c r="I61" i="4" s="1"/>
  <c r="G47" i="4"/>
  <c r="H47" i="4" s="1"/>
  <c r="G16" i="4"/>
  <c r="H16" i="4" s="1"/>
  <c r="G10" i="4"/>
  <c r="H10" i="4" s="1"/>
  <c r="G29" i="4"/>
  <c r="H29" i="4" s="1"/>
  <c r="C71" i="4"/>
  <c r="K115" i="3"/>
  <c r="K114" i="3"/>
  <c r="K97" i="3"/>
  <c r="C22" i="2"/>
  <c r="E178" i="1"/>
  <c r="E175" i="1"/>
  <c r="G114" i="1"/>
  <c r="H114" i="1" s="1"/>
  <c r="G84" i="1"/>
  <c r="H84" i="1" s="1"/>
  <c r="G80" i="1"/>
  <c r="H80" i="1" s="1"/>
  <c r="G59" i="1"/>
  <c r="H59" i="1" s="1"/>
  <c r="G56" i="1"/>
  <c r="H56" i="1" s="1"/>
  <c r="G29" i="1"/>
  <c r="H29" i="1" s="1"/>
  <c r="G19" i="1"/>
  <c r="H19" i="1" s="1"/>
  <c r="G9" i="1"/>
  <c r="H9" i="1" s="1"/>
  <c r="G8" i="1"/>
  <c r="H8" i="1" s="1"/>
  <c r="G16" i="1" l="1"/>
  <c r="H16" i="1" s="1"/>
  <c r="G30" i="1"/>
  <c r="H30" i="1" s="1"/>
  <c r="G62" i="1"/>
  <c r="H62" i="1" s="1"/>
  <c r="G17" i="1"/>
  <c r="H17" i="1" s="1"/>
  <c r="G38" i="1"/>
  <c r="H38" i="1" s="1"/>
  <c r="G73" i="1"/>
  <c r="H73" i="1" s="1"/>
  <c r="G105" i="1"/>
  <c r="H105" i="1" s="1"/>
  <c r="G101" i="1"/>
  <c r="H101" i="1" s="1"/>
  <c r="G24" i="4"/>
  <c r="H24" i="4" s="1"/>
  <c r="G8" i="4"/>
  <c r="H8" i="4" s="1"/>
  <c r="I12" i="4" s="1"/>
  <c r="G37" i="4"/>
  <c r="H37" i="4" s="1"/>
  <c r="G27" i="5"/>
  <c r="H27" i="5" s="1"/>
  <c r="G29" i="5"/>
  <c r="H29" i="5" s="1"/>
  <c r="G37" i="5"/>
  <c r="H37" i="5" s="1"/>
  <c r="G22" i="5"/>
  <c r="H22" i="5" s="1"/>
  <c r="G32" i="5"/>
  <c r="H32" i="5" s="1"/>
  <c r="G65" i="5"/>
  <c r="H65" i="5" s="1"/>
  <c r="G41" i="5"/>
  <c r="H41" i="5" s="1"/>
  <c r="G31" i="5"/>
  <c r="H31" i="5" s="1"/>
  <c r="G20" i="3"/>
  <c r="H20" i="3" s="1"/>
  <c r="G34" i="3"/>
  <c r="H34" i="3" s="1"/>
  <c r="G48" i="3"/>
  <c r="H48" i="3" s="1"/>
  <c r="G63" i="3"/>
  <c r="H63" i="3" s="1"/>
  <c r="G77" i="3"/>
  <c r="H77" i="3" s="1"/>
  <c r="G95" i="3"/>
  <c r="H95" i="3" s="1"/>
  <c r="G115" i="3"/>
  <c r="H115" i="3" s="1"/>
  <c r="G8" i="3"/>
  <c r="H8" i="3" s="1"/>
  <c r="G17" i="3"/>
  <c r="H17" i="3" s="1"/>
  <c r="G22" i="3"/>
  <c r="H22" i="3" s="1"/>
  <c r="G29" i="3"/>
  <c r="H29" i="3" s="1"/>
  <c r="G37" i="3"/>
  <c r="H37" i="3" s="1"/>
  <c r="G43" i="3"/>
  <c r="H43" i="3" s="1"/>
  <c r="G49" i="3"/>
  <c r="H49" i="3" s="1"/>
  <c r="G59" i="3"/>
  <c r="H59" i="3" s="1"/>
  <c r="G66" i="3"/>
  <c r="H66" i="3" s="1"/>
  <c r="G73" i="3"/>
  <c r="H73" i="3" s="1"/>
  <c r="G78" i="3"/>
  <c r="H78" i="3" s="1"/>
  <c r="G91" i="3"/>
  <c r="H91" i="3" s="1"/>
  <c r="G112" i="3"/>
  <c r="H112" i="3" s="1"/>
  <c r="G16" i="3"/>
  <c r="H16" i="3" s="1"/>
  <c r="G28" i="3"/>
  <c r="H28" i="3" s="1"/>
  <c r="G42" i="3"/>
  <c r="H42" i="3" s="1"/>
  <c r="G58" i="3"/>
  <c r="H58" i="3" s="1"/>
  <c r="G72" i="3"/>
  <c r="H72" i="3" s="1"/>
  <c r="G82" i="3"/>
  <c r="H82" i="3" s="1"/>
  <c r="G104" i="3"/>
  <c r="H104" i="3" s="1"/>
  <c r="G9" i="3"/>
  <c r="H9" i="3" s="1"/>
  <c r="G18" i="3"/>
  <c r="H18" i="3" s="1"/>
  <c r="G23" i="3"/>
  <c r="H23" i="3" s="1"/>
  <c r="G32" i="3"/>
  <c r="H32" i="3" s="1"/>
  <c r="G38" i="3"/>
  <c r="H38" i="3" s="1"/>
  <c r="G45" i="3"/>
  <c r="H45" i="3" s="1"/>
  <c r="G55" i="3"/>
  <c r="H55" i="3" s="1"/>
  <c r="G61" i="3"/>
  <c r="H61" i="3" s="1"/>
  <c r="G68" i="3"/>
  <c r="H68" i="3" s="1"/>
  <c r="G74" i="3"/>
  <c r="H74" i="3" s="1"/>
  <c r="G80" i="3"/>
  <c r="H80" i="3" s="1"/>
  <c r="G93" i="3"/>
  <c r="H93" i="3" s="1"/>
  <c r="G100" i="3"/>
  <c r="H100" i="3" s="1"/>
  <c r="G114" i="3"/>
  <c r="H114" i="3" s="1"/>
  <c r="G116" i="3"/>
  <c r="H116" i="3" s="1"/>
  <c r="G15" i="3"/>
  <c r="H15" i="3" s="1"/>
  <c r="G19" i="3"/>
  <c r="H19" i="3" s="1"/>
  <c r="G26" i="3"/>
  <c r="H26" i="3" s="1"/>
  <c r="G33" i="3"/>
  <c r="H33" i="3" s="1"/>
  <c r="G40" i="3"/>
  <c r="H40" i="3" s="1"/>
  <c r="G47" i="3"/>
  <c r="H47" i="3" s="1"/>
  <c r="G57" i="3"/>
  <c r="H57" i="3" s="1"/>
  <c r="G62" i="3"/>
  <c r="H62" i="3" s="1"/>
  <c r="G69" i="3"/>
  <c r="H69" i="3" s="1"/>
  <c r="G76" i="3"/>
  <c r="H76" i="3" s="1"/>
  <c r="G81" i="3"/>
  <c r="H81" i="3" s="1"/>
  <c r="G94" i="3"/>
  <c r="H94" i="3" s="1"/>
  <c r="G102" i="3"/>
  <c r="H102" i="3" s="1"/>
  <c r="G118" i="3"/>
  <c r="H118" i="3" s="1"/>
  <c r="G8" i="2"/>
  <c r="H8" i="2" s="1"/>
  <c r="G9" i="2"/>
  <c r="H9" i="2" s="1"/>
  <c r="G15" i="2"/>
  <c r="H15" i="2" s="1"/>
  <c r="G12" i="2"/>
  <c r="H12" i="2" s="1"/>
  <c r="G16" i="2"/>
  <c r="H16" i="2" s="1"/>
  <c r="G13" i="2"/>
  <c r="H13" i="2" s="1"/>
  <c r="G14" i="2"/>
  <c r="H14" i="2" s="1"/>
  <c r="G10" i="1"/>
  <c r="H10" i="1" s="1"/>
  <c r="G27" i="1"/>
  <c r="H27" i="1" s="1"/>
  <c r="G43" i="1"/>
  <c r="H43" i="1" s="1"/>
  <c r="G63" i="1"/>
  <c r="H63" i="1" s="1"/>
  <c r="G98" i="1"/>
  <c r="H98" i="1" s="1"/>
  <c r="G180" i="1"/>
  <c r="H180" i="1" s="1"/>
  <c r="G33" i="5"/>
  <c r="H33" i="5" s="1"/>
  <c r="G60" i="5"/>
  <c r="H60" i="5" s="1"/>
  <c r="G64" i="5"/>
  <c r="H64" i="5" s="1"/>
  <c r="E98" i="5"/>
  <c r="G50" i="5"/>
  <c r="H50" i="5" s="1"/>
  <c r="G63" i="5"/>
  <c r="H63" i="5" s="1"/>
  <c r="G68" i="5"/>
  <c r="H68" i="5" s="1"/>
  <c r="E95" i="5"/>
  <c r="E99" i="5"/>
  <c r="G25" i="5"/>
  <c r="H25" i="5" s="1"/>
  <c r="G28" i="5"/>
  <c r="H28" i="5" s="1"/>
  <c r="G35" i="5"/>
  <c r="H35" i="5" s="1"/>
  <c r="G38" i="5"/>
  <c r="H38" i="5" s="1"/>
  <c r="G40" i="5"/>
  <c r="H40" i="5" s="1"/>
  <c r="G57" i="5"/>
  <c r="H57" i="5" s="1"/>
  <c r="G62" i="5"/>
  <c r="H62" i="5" s="1"/>
  <c r="G67" i="5"/>
  <c r="H67" i="5" s="1"/>
  <c r="G86" i="5"/>
  <c r="H86" i="5" s="1"/>
  <c r="E96" i="5"/>
  <c r="G34" i="5"/>
  <c r="H34" i="5" s="1"/>
  <c r="G56" i="5"/>
  <c r="H56" i="5" s="1"/>
  <c r="G61" i="5"/>
  <c r="H61" i="5" s="1"/>
  <c r="G66" i="5"/>
  <c r="H66" i="5" s="1"/>
  <c r="G83" i="5"/>
  <c r="H83" i="5" s="1"/>
  <c r="G26" i="4"/>
  <c r="H26" i="4" s="1"/>
  <c r="G28" i="4"/>
  <c r="H28" i="4" s="1"/>
  <c r="G23" i="4"/>
  <c r="H23" i="4" s="1"/>
  <c r="G35" i="4"/>
  <c r="H35" i="4" s="1"/>
  <c r="G43" i="4"/>
  <c r="H43" i="4" s="1"/>
  <c r="G44" i="4"/>
  <c r="H44" i="4" s="1"/>
  <c r="G45" i="4"/>
  <c r="H45" i="4" s="1"/>
  <c r="G46" i="4"/>
  <c r="H46" i="4" s="1"/>
  <c r="G53" i="4"/>
  <c r="H53" i="4" s="1"/>
  <c r="I55" i="4" s="1"/>
  <c r="G65" i="4"/>
  <c r="H65" i="4" s="1"/>
  <c r="I67" i="4" s="1"/>
  <c r="G17" i="4"/>
  <c r="H17" i="4" s="1"/>
  <c r="I19" i="4" s="1"/>
  <c r="G25" i="4"/>
  <c r="H25" i="4" s="1"/>
  <c r="G27" i="4"/>
  <c r="H27" i="4" s="1"/>
  <c r="G25" i="3"/>
  <c r="H25" i="3" s="1"/>
  <c r="G30" i="3"/>
  <c r="H30" i="3" s="1"/>
  <c r="G35" i="3"/>
  <c r="H35" i="3" s="1"/>
  <c r="G41" i="3"/>
  <c r="H41" i="3" s="1"/>
  <c r="G46" i="3"/>
  <c r="H46" i="3" s="1"/>
  <c r="G56" i="3"/>
  <c r="H56" i="3" s="1"/>
  <c r="G60" i="3"/>
  <c r="H60" i="3" s="1"/>
  <c r="G64" i="3"/>
  <c r="H64" i="3" s="1"/>
  <c r="G71" i="3"/>
  <c r="H71" i="3" s="1"/>
  <c r="G75" i="3"/>
  <c r="H75" i="3" s="1"/>
  <c r="G79" i="3"/>
  <c r="H79" i="3" s="1"/>
  <c r="G84" i="3"/>
  <c r="H84" i="3" s="1"/>
  <c r="G90" i="3"/>
  <c r="H90" i="3" s="1"/>
  <c r="G97" i="3"/>
  <c r="H97" i="3" s="1"/>
  <c r="G99" i="3"/>
  <c r="H99" i="3" s="1"/>
  <c r="G105" i="3"/>
  <c r="H105" i="3" s="1"/>
  <c r="I12" i="1"/>
  <c r="H216" i="1"/>
  <c r="G213" i="1"/>
  <c r="H213" i="1" s="1"/>
  <c r="G202" i="1"/>
  <c r="H202" i="1" s="1"/>
  <c r="G168" i="1"/>
  <c r="H168" i="1" s="1"/>
  <c r="G162" i="1"/>
  <c r="H162" i="1" s="1"/>
  <c r="G149" i="1"/>
  <c r="H149" i="1" s="1"/>
  <c r="I151" i="1" s="1"/>
  <c r="G141" i="1"/>
  <c r="H141" i="1" s="1"/>
  <c r="G137" i="1"/>
  <c r="H137" i="1" s="1"/>
  <c r="G130" i="1"/>
  <c r="H130" i="1" s="1"/>
  <c r="G191" i="1"/>
  <c r="H191" i="1" s="1"/>
  <c r="G187" i="1"/>
  <c r="H187" i="1" s="1"/>
  <c r="G72" i="1"/>
  <c r="H72" i="1" s="1"/>
  <c r="G74" i="1"/>
  <c r="H74" i="1" s="1"/>
  <c r="G78" i="1"/>
  <c r="H78" i="1" s="1"/>
  <c r="G82" i="1"/>
  <c r="H82" i="1" s="1"/>
  <c r="G97" i="1"/>
  <c r="H97" i="1" s="1"/>
  <c r="G131" i="1"/>
  <c r="H131" i="1" s="1"/>
  <c r="G135" i="1"/>
  <c r="H135" i="1" s="1"/>
  <c r="G139" i="1"/>
  <c r="H139" i="1" s="1"/>
  <c r="G143" i="1"/>
  <c r="H143" i="1" s="1"/>
  <c r="G157" i="1"/>
  <c r="H157" i="1" s="1"/>
  <c r="G178" i="1"/>
  <c r="H178" i="1" s="1"/>
  <c r="G201" i="1"/>
  <c r="H201" i="1" s="1"/>
  <c r="G211" i="1"/>
  <c r="H211" i="1" s="1"/>
  <c r="G25" i="1"/>
  <c r="H25" i="1" s="1"/>
  <c r="G49" i="1"/>
  <c r="G55" i="1"/>
  <c r="H55" i="1" s="1"/>
  <c r="G61" i="1"/>
  <c r="H61" i="1" s="1"/>
  <c r="G64" i="1"/>
  <c r="H64" i="1" s="1"/>
  <c r="G68" i="1"/>
  <c r="H68" i="1" s="1"/>
  <c r="G70" i="1"/>
  <c r="H70" i="1" s="1"/>
  <c r="G87" i="1"/>
  <c r="H87" i="1" s="1"/>
  <c r="G89" i="1"/>
  <c r="H89" i="1" s="1"/>
  <c r="G91" i="1"/>
  <c r="H91" i="1" s="1"/>
  <c r="G93" i="1"/>
  <c r="H93" i="1" s="1"/>
  <c r="G95" i="1"/>
  <c r="H95" i="1" s="1"/>
  <c r="G100" i="1"/>
  <c r="H100" i="1" s="1"/>
  <c r="G102" i="1"/>
  <c r="H102" i="1" s="1"/>
  <c r="G104" i="1"/>
  <c r="H104" i="1" s="1"/>
  <c r="G106" i="1"/>
  <c r="H106" i="1" s="1"/>
  <c r="G122" i="1"/>
  <c r="H122" i="1" s="1"/>
  <c r="G128" i="1"/>
  <c r="H128" i="1" s="1"/>
  <c r="G132" i="1"/>
  <c r="H132" i="1" s="1"/>
  <c r="G136" i="1"/>
  <c r="H136" i="1" s="1"/>
  <c r="G140" i="1"/>
  <c r="H140" i="1" s="1"/>
  <c r="G158" i="1"/>
  <c r="H158" i="1" s="1"/>
  <c r="G160" i="1"/>
  <c r="H160" i="1" s="1"/>
  <c r="G169" i="1"/>
  <c r="H169" i="1" s="1"/>
  <c r="G176" i="1"/>
  <c r="H176" i="1" s="1"/>
  <c r="G208" i="1"/>
  <c r="H208" i="1" s="1"/>
  <c r="G215" i="1"/>
  <c r="H215" i="1" s="1"/>
  <c r="G75" i="1"/>
  <c r="H75" i="1" s="1"/>
  <c r="G77" i="1"/>
  <c r="H77" i="1" s="1"/>
  <c r="G79" i="1"/>
  <c r="H79" i="1" s="1"/>
  <c r="G81" i="1"/>
  <c r="H81" i="1" s="1"/>
  <c r="G83" i="1"/>
  <c r="H83" i="1" s="1"/>
  <c r="G120" i="1"/>
  <c r="H120" i="1" s="1"/>
  <c r="G126" i="1"/>
  <c r="H126" i="1" s="1"/>
  <c r="G129" i="1"/>
  <c r="H129" i="1" s="1"/>
  <c r="G133" i="1"/>
  <c r="H133" i="1" s="1"/>
  <c r="G155" i="1"/>
  <c r="H155" i="1" s="1"/>
  <c r="G159" i="1"/>
  <c r="H159" i="1" s="1"/>
  <c r="G161" i="1"/>
  <c r="H161" i="1" s="1"/>
  <c r="G170" i="1"/>
  <c r="H170" i="1" s="1"/>
  <c r="G174" i="1"/>
  <c r="H174" i="1" s="1"/>
  <c r="G189" i="1"/>
  <c r="H189" i="1" s="1"/>
  <c r="G199" i="1"/>
  <c r="H199" i="1" s="1"/>
  <c r="G40" i="1"/>
  <c r="H40" i="1" s="1"/>
  <c r="G41" i="1"/>
  <c r="H41" i="1" s="1"/>
  <c r="G42" i="1"/>
  <c r="H42" i="1" s="1"/>
  <c r="G57" i="1"/>
  <c r="H57" i="1" s="1"/>
  <c r="G65" i="1"/>
  <c r="H65" i="1" s="1"/>
  <c r="G67" i="1"/>
  <c r="H67" i="1" s="1"/>
  <c r="G69" i="1"/>
  <c r="H69" i="1" s="1"/>
  <c r="G86" i="1"/>
  <c r="H86" i="1" s="1"/>
  <c r="G88" i="1"/>
  <c r="H88" i="1" s="1"/>
  <c r="G90" i="1"/>
  <c r="H90" i="1" s="1"/>
  <c r="G92" i="1"/>
  <c r="H92" i="1" s="1"/>
  <c r="G94" i="1"/>
  <c r="H94" i="1" s="1"/>
  <c r="G103" i="1"/>
  <c r="H103" i="1" s="1"/>
  <c r="G112" i="1"/>
  <c r="H112" i="1" s="1"/>
  <c r="G116" i="1"/>
  <c r="H116" i="1" s="1"/>
  <c r="G118" i="1"/>
  <c r="H118" i="1" s="1"/>
  <c r="G124" i="1"/>
  <c r="H124" i="1" s="1"/>
  <c r="G134" i="1"/>
  <c r="H134" i="1" s="1"/>
  <c r="G138" i="1"/>
  <c r="H138" i="1" s="1"/>
  <c r="G142" i="1"/>
  <c r="H142" i="1" s="1"/>
  <c r="G171" i="1"/>
  <c r="H171" i="1" s="1"/>
  <c r="G177" i="1"/>
  <c r="H177" i="1" s="1"/>
  <c r="G186" i="1"/>
  <c r="H186" i="1" s="1"/>
  <c r="G193" i="1"/>
  <c r="H193" i="1" s="1"/>
  <c r="G210" i="1"/>
  <c r="H210" i="1" s="1"/>
  <c r="G172" i="1"/>
  <c r="H172" i="1" s="1"/>
  <c r="G175" i="1"/>
  <c r="H175" i="1" s="1"/>
  <c r="I11" i="3" l="1"/>
  <c r="I21" i="1"/>
  <c r="I120" i="3"/>
  <c r="I39" i="4"/>
  <c r="I43" i="5"/>
  <c r="I71" i="5"/>
  <c r="I31" i="4"/>
  <c r="I51" i="3"/>
  <c r="I86" i="3"/>
  <c r="I18" i="2"/>
  <c r="I21" i="2" s="1"/>
  <c r="I22" i="2" s="1"/>
  <c r="I45" i="1"/>
  <c r="I88" i="5"/>
  <c r="I49" i="4"/>
  <c r="I107" i="3"/>
  <c r="I195" i="1"/>
  <c r="I204" i="1"/>
  <c r="I108" i="1"/>
  <c r="I218" i="1"/>
  <c r="H49" i="1"/>
  <c r="I145" i="1"/>
  <c r="I164" i="1"/>
  <c r="I34" i="1"/>
  <c r="I182" i="1"/>
  <c r="I70" i="4" l="1"/>
  <c r="I71" i="4" s="1"/>
  <c r="I123" i="3"/>
  <c r="I51" i="1"/>
  <c r="I221" i="1" s="1"/>
  <c r="I222" i="1" s="1"/>
  <c r="G94" i="5" l="1"/>
  <c r="H94" i="5" s="1"/>
  <c r="G95" i="5"/>
  <c r="H95" i="5" s="1"/>
  <c r="G96" i="5"/>
  <c r="H96" i="5" s="1"/>
  <c r="G97" i="5"/>
  <c r="H97" i="5" s="1"/>
  <c r="G98" i="5"/>
  <c r="H98" i="5" s="1"/>
  <c r="G99" i="5"/>
  <c r="H99" i="5" s="1"/>
  <c r="I101" i="5" l="1"/>
  <c r="I112" i="5" s="1"/>
  <c r="I115" i="5" s="1"/>
</calcChain>
</file>

<file path=xl/sharedStrings.xml><?xml version="1.0" encoding="utf-8"?>
<sst xmlns="http://schemas.openxmlformats.org/spreadsheetml/2006/main" count="1713" uniqueCount="1019">
  <si>
    <t>Casa com Laje - MG-91-I-2-45(L)</t>
  </si>
  <si>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</si>
  <si>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</si>
  <si>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</si>
  <si>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</si>
  <si>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</si>
  <si>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>Custo</t>
  </si>
  <si>
    <t>Pr. Unit</t>
  </si>
  <si>
    <t xml:space="preserve">Pr. Total      </t>
  </si>
  <si>
    <t xml:space="preserve"> 01.</t>
  </si>
  <si>
    <t>SERVIÇOS INICIAIS</t>
  </si>
  <si>
    <t xml:space="preserve"> </t>
  </si>
  <si>
    <t xml:space="preserve"> 01. 01.</t>
  </si>
  <si>
    <t>Locações</t>
  </si>
  <si>
    <t xml:space="preserve"> 01. 01.002.</t>
  </si>
  <si>
    <t>C10002</t>
  </si>
  <si>
    <t>Locação da casa</t>
  </si>
  <si>
    <t>M2</t>
  </si>
  <si>
    <t xml:space="preserve"> 01. 01.010.</t>
  </si>
  <si>
    <t>C10003</t>
  </si>
  <si>
    <t>Locação do lote</t>
  </si>
  <si>
    <t>UN</t>
  </si>
  <si>
    <t xml:space="preserve"> 01. 01.011.</t>
  </si>
  <si>
    <t>C10006</t>
  </si>
  <si>
    <t>Colocação de marcos de concreto, inclusive fornecimento dos marcos</t>
  </si>
  <si>
    <t>GB</t>
  </si>
  <si>
    <t xml:space="preserve">TOTAL ITEM:  01   </t>
  </si>
  <si>
    <t xml:space="preserve"> 03.</t>
  </si>
  <si>
    <t>ESTRUTURAS</t>
  </si>
  <si>
    <t xml:space="preserve"> 03. 03.</t>
  </si>
  <si>
    <t>Cintas</t>
  </si>
  <si>
    <t xml:space="preserve"> 03. 03.040.</t>
  </si>
  <si>
    <t>C30061</t>
  </si>
  <si>
    <t>Cinta C1 em blocos canaleta tipo J 14x19x19x31, preenchidas com concreto armado, conforme projeto</t>
  </si>
  <si>
    <t>M</t>
  </si>
  <si>
    <t xml:space="preserve"> 03. 03.041.</t>
  </si>
  <si>
    <t>C30062</t>
  </si>
  <si>
    <t>Cinta C2 em blocos canaleta tipo J ou U 14x19x19x31 preenchidas com concreto armado, conforme projeto</t>
  </si>
  <si>
    <t xml:space="preserve"> 03. 04.</t>
  </si>
  <si>
    <t>Lajes</t>
  </si>
  <si>
    <t xml:space="preserve"> 03. 04.022.</t>
  </si>
  <si>
    <t>C30048</t>
  </si>
  <si>
    <t>Laje pré-fabricada treliçada para forro capeada com concreto fck=25,0MPa, espessura 10cm</t>
  </si>
  <si>
    <t xml:space="preserve">TOTAL ITEM:  03   </t>
  </si>
  <si>
    <t xml:space="preserve"> 04.</t>
  </si>
  <si>
    <t>PAREDES E PAINÉIS</t>
  </si>
  <si>
    <t xml:space="preserve"> 04. 02.</t>
  </si>
  <si>
    <t>Alvenaria de Vedação</t>
  </si>
  <si>
    <t xml:space="preserve"> 04. 02.001.</t>
  </si>
  <si>
    <t>C40020</t>
  </si>
  <si>
    <t>Alvenaria vedação com tijolo comum 5,7x9x19cm, espessura da parede 5,7cm</t>
  </si>
  <si>
    <t xml:space="preserve"> 04. 03.</t>
  </si>
  <si>
    <t>Alvenaria Estrutural</t>
  </si>
  <si>
    <t xml:space="preserve"> 04. 03.003.</t>
  </si>
  <si>
    <t>C40042</t>
  </si>
  <si>
    <t>Alvenaria estrutural em blocos de concreto, 14x19x39cm, espessura da parede 14cm</t>
  </si>
  <si>
    <t xml:space="preserve"> 04. 04.</t>
  </si>
  <si>
    <t>Vergas e Contra-Vergas</t>
  </si>
  <si>
    <t xml:space="preserve"> 04. 04.020.</t>
  </si>
  <si>
    <t>C40086</t>
  </si>
  <si>
    <t>Verga em blocos canaleta 14x19x19, preenchidas com concreto armado, conforme projeto</t>
  </si>
  <si>
    <t xml:space="preserve"> 04. 04.021.</t>
  </si>
  <si>
    <t>C40087</t>
  </si>
  <si>
    <t>Contra verga em blocos canaleta 14x19x19, preenchidas com concreto armado, conforme projeto</t>
  </si>
  <si>
    <t xml:space="preserve"> 04. 09.</t>
  </si>
  <si>
    <t>Reforço para Alvenaria Estrutural</t>
  </si>
  <si>
    <t xml:space="preserve"> 04. 09.001.</t>
  </si>
  <si>
    <t>C40084</t>
  </si>
  <si>
    <t>Reforço em alvenaria estrutural preenchendo alvéolo com graute e armação conforme projeto</t>
  </si>
  <si>
    <t xml:space="preserve">TOTAL ITEM:  04   </t>
  </si>
  <si>
    <t xml:space="preserve"> 05.</t>
  </si>
  <si>
    <t>COBERTURAS</t>
  </si>
  <si>
    <t xml:space="preserve"> 05. 02.</t>
  </si>
  <si>
    <t>Estruturas Metálicas</t>
  </si>
  <si>
    <t xml:space="preserve"> 05. 02.006.</t>
  </si>
  <si>
    <t>C50054</t>
  </si>
  <si>
    <t>Estrutura aço telhas cerâmicas para casa tipo MG-91-I-2-45</t>
  </si>
  <si>
    <t xml:space="preserve"> 05. 03.</t>
  </si>
  <si>
    <t>Telhamento Cerâmico</t>
  </si>
  <si>
    <t xml:space="preserve"> 05. 03.003.</t>
  </si>
  <si>
    <t>C50007</t>
  </si>
  <si>
    <t>Cobertura com telha cerâmica tipo plan</t>
  </si>
  <si>
    <t xml:space="preserve"> 05. 03.006.</t>
  </si>
  <si>
    <t>C50010</t>
  </si>
  <si>
    <t>Cordão arremate da última fiada telha cerâmica</t>
  </si>
  <si>
    <t xml:space="preserve"> 05. 03.007.</t>
  </si>
  <si>
    <t>C50011</t>
  </si>
  <si>
    <t>Cumeeira para telha cerâmica</t>
  </si>
  <si>
    <t xml:space="preserve"> 05. 03.009.</t>
  </si>
  <si>
    <t>C50050</t>
  </si>
  <si>
    <t>Amarração telhas beiral</t>
  </si>
  <si>
    <t xml:space="preserve">TOTAL ITEM:  05   </t>
  </si>
  <si>
    <t xml:space="preserve"> 06.</t>
  </si>
  <si>
    <t>IMPERMEABILIZAÇÕES E ISOLAMENTOS</t>
  </si>
  <si>
    <t xml:space="preserve"> 06. 01.</t>
  </si>
  <si>
    <t>Impermeabilizações</t>
  </si>
  <si>
    <t xml:space="preserve"> 06. 01.002.</t>
  </si>
  <si>
    <t>CE9007</t>
  </si>
  <si>
    <t>Pintura com tinta betuminosa para impermeabilização de paredes e lastro</t>
  </si>
  <si>
    <t xml:space="preserve">TOTAL ITEM:  06   </t>
  </si>
  <si>
    <t xml:space="preserve"> 07.</t>
  </si>
  <si>
    <t>INSTALAÇÕES ELÉTRICAS, TELEF. E ANTENA DE TV</t>
  </si>
  <si>
    <t xml:space="preserve"> 07. 01.</t>
  </si>
  <si>
    <t>Entrada, Medição e Aterramento</t>
  </si>
  <si>
    <t xml:space="preserve"> 07. 01.001.</t>
  </si>
  <si>
    <t>C70001</t>
  </si>
  <si>
    <t>Padrão entrada energia elétrica aéreo, monofásico, com disjuntor 70A, padrão CEMIG - h=7,0m</t>
  </si>
  <si>
    <t xml:space="preserve"> 07. 01.005.</t>
  </si>
  <si>
    <t>C70005</t>
  </si>
  <si>
    <t>Ramal ligação elétrico interno aéreo, 2 linhas, exceto fiação</t>
  </si>
  <si>
    <t xml:space="preserve"> 07. 01.006.</t>
  </si>
  <si>
    <t>C70006</t>
  </si>
  <si>
    <t>Ramal ligação telefônico interno aéreo, exceto fiação</t>
  </si>
  <si>
    <t xml:space="preserve"> 07. 02.</t>
  </si>
  <si>
    <t>Quadros</t>
  </si>
  <si>
    <t xml:space="preserve"> 07. 02.003.</t>
  </si>
  <si>
    <t>C70009</t>
  </si>
  <si>
    <t>Quadro distribuição energia elétrica em PVC embutir, para 6 circuitos sem barramento</t>
  </si>
  <si>
    <t xml:space="preserve"> 07. 03.</t>
  </si>
  <si>
    <t>Disjuntores</t>
  </si>
  <si>
    <t xml:space="preserve"> 07. 03.002.</t>
  </si>
  <si>
    <t>C70016</t>
  </si>
  <si>
    <t>Disjuntor monopolar 16A colocado em quadro distribuição</t>
  </si>
  <si>
    <t xml:space="preserve"> 07. 03.003.</t>
  </si>
  <si>
    <t>C70017</t>
  </si>
  <si>
    <t>Disjuntor monopolar 20A colocado em quadro distribuição</t>
  </si>
  <si>
    <t xml:space="preserve"> 07. 03.008.</t>
  </si>
  <si>
    <t>C70022</t>
  </si>
  <si>
    <t>Disjuntor monopolar 50A colocado em quadro distribuição</t>
  </si>
  <si>
    <t xml:space="preserve"> 07. 03.050.</t>
  </si>
  <si>
    <t>C70049</t>
  </si>
  <si>
    <t>Varistor VCL 175 Clamper colocado em quadro distribuição</t>
  </si>
  <si>
    <t xml:space="preserve"> 07. 03.060.</t>
  </si>
  <si>
    <t>C70050</t>
  </si>
  <si>
    <t>Disjuntor diferencial monopolar 63A/30mA colocado em quadro distribuição</t>
  </si>
  <si>
    <t xml:space="preserve"> 07. 04.</t>
  </si>
  <si>
    <t>Eletrodutos</t>
  </si>
  <si>
    <t xml:space="preserve"> 07. 04.002.</t>
  </si>
  <si>
    <t>C70052</t>
  </si>
  <si>
    <t>Eletroduto PVC flexível corrugado Ø 25mm (3/4  )</t>
  </si>
  <si>
    <t xml:space="preserve"> 07. 04.003.</t>
  </si>
  <si>
    <t>C70053</t>
  </si>
  <si>
    <t>Eletroduto PVC flexível corrugado Ø 32mm (1  )</t>
  </si>
  <si>
    <t xml:space="preserve"> 07. 04.009.</t>
  </si>
  <si>
    <t>C70059</t>
  </si>
  <si>
    <t>Eletroduto PVC rígido roscável, Ø 32 mm (1.1/4")</t>
  </si>
  <si>
    <t xml:space="preserve"> 07. 04.022.</t>
  </si>
  <si>
    <t>C70338</t>
  </si>
  <si>
    <t>Curva 180º PVC rígido para eletroduto roscável, Ø 32 mm (1.1/4")</t>
  </si>
  <si>
    <t xml:space="preserve"> 07. 05.</t>
  </si>
  <si>
    <t>Caixas</t>
  </si>
  <si>
    <t xml:space="preserve"> 07. 05.006.</t>
  </si>
  <si>
    <t>C70077</t>
  </si>
  <si>
    <t>Caixa ligação em PVC 2x4 para eletroduto flexível</t>
  </si>
  <si>
    <t xml:space="preserve"> 07. 05.007.</t>
  </si>
  <si>
    <t>C70078</t>
  </si>
  <si>
    <t>Caixa ligação em PVC 4x4 para eletroduto flexível</t>
  </si>
  <si>
    <t xml:space="preserve"> 07. 05.009.</t>
  </si>
  <si>
    <t>C70080</t>
  </si>
  <si>
    <t>Caixa ligação em PVC 4x4 para eletroduto flexível, octogonal com fundo móvel</t>
  </si>
  <si>
    <t xml:space="preserve"> 07. 05.016.</t>
  </si>
  <si>
    <t>C70417</t>
  </si>
  <si>
    <t>Caixa ligação PVC 3x3, sextavada</t>
  </si>
  <si>
    <t xml:space="preserve"> 07. 06.</t>
  </si>
  <si>
    <t>Fiações e Conectores</t>
  </si>
  <si>
    <t xml:space="preserve"> 07. 06.001.</t>
  </si>
  <si>
    <t>C70083</t>
  </si>
  <si>
    <t>Fio isolado PVC seção 1,5mm² 750V 70°C</t>
  </si>
  <si>
    <t xml:space="preserve"> 07. 06.002.</t>
  </si>
  <si>
    <t>Fio isolado PVC seção 2,5mm² 750V 70°C</t>
  </si>
  <si>
    <t xml:space="preserve"> 07. 06.005.</t>
  </si>
  <si>
    <t>C70086</t>
  </si>
  <si>
    <t>Fio isolado PVC seção 10mm² 750V 70°C</t>
  </si>
  <si>
    <t xml:space="preserve"> 07. 06.009.</t>
  </si>
  <si>
    <t>C70090</t>
  </si>
  <si>
    <t>Cabo isolado em PVC seção 16mm² 750V 70°C</t>
  </si>
  <si>
    <t xml:space="preserve"> 07. 06.034.</t>
  </si>
  <si>
    <t>C70115</t>
  </si>
  <si>
    <t>Cabo multiplex em alumínio 3 vias seção 16mm² 1kV</t>
  </si>
  <si>
    <t xml:space="preserve"> 07. 06.040.</t>
  </si>
  <si>
    <t>C70121</t>
  </si>
  <si>
    <t>Conector bi metálico para cabo 16mm²</t>
  </si>
  <si>
    <t xml:space="preserve"> 07. 06.073.</t>
  </si>
  <si>
    <t>C70345</t>
  </si>
  <si>
    <t>Cabo chato para telefone 4 vias para terminal RJ-11</t>
  </si>
  <si>
    <t xml:space="preserve"> 07. 06.074.</t>
  </si>
  <si>
    <t>C70346</t>
  </si>
  <si>
    <t>Cabo externo para telefone tipo FE100</t>
  </si>
  <si>
    <t xml:space="preserve"> 07. 07.</t>
  </si>
  <si>
    <t>Tomadas e Interruptores</t>
  </si>
  <si>
    <t xml:space="preserve"> 07. 07.006.</t>
  </si>
  <si>
    <t>C70135</t>
  </si>
  <si>
    <t>Tomada embutir 3 pólos, dupla, 20A-250V, 2x4 , com placa</t>
  </si>
  <si>
    <t xml:space="preserve"> 07. 07.010.</t>
  </si>
  <si>
    <t>Tomada embutir 3 pólos, 20A-250V, 2x4 , com placa</t>
  </si>
  <si>
    <t xml:space="preserve"> 07. 07.012.</t>
  </si>
  <si>
    <t>C70137</t>
  </si>
  <si>
    <t>Tomada embutir para telefone tipo RJ-11, 2x4 , com placa</t>
  </si>
  <si>
    <t xml:space="preserve"> 07. 07.015.</t>
  </si>
  <si>
    <t>C70140</t>
  </si>
  <si>
    <t>Interruptor embutir 1 tecla simples, 10A-250V, 2x4 , com placa</t>
  </si>
  <si>
    <t xml:space="preserve"> 07. 07.019.</t>
  </si>
  <si>
    <t>C70144</t>
  </si>
  <si>
    <t>Interruptor embutir 2 teclas simples, 10A-250V, 2x4 ,com placa</t>
  </si>
  <si>
    <t xml:space="preserve"> 07. 07.038.</t>
  </si>
  <si>
    <t>Interruptor embutir 2 teclas simples + tomada, 10A-250V, 4x4 ,com placa</t>
  </si>
  <si>
    <t xml:space="preserve"> 07. 07.041.</t>
  </si>
  <si>
    <t>C70166</t>
  </si>
  <si>
    <t>Pulsador para campainha, 2A-250V, 2x4 , com placa</t>
  </si>
  <si>
    <t xml:space="preserve"> 07. 07.046.</t>
  </si>
  <si>
    <t>C70171</t>
  </si>
  <si>
    <t>Placa (espelho) para caixa 2 x4  , 1 furo para saída fio</t>
  </si>
  <si>
    <t xml:space="preserve"> 07. 07.047.</t>
  </si>
  <si>
    <t>C70172</t>
  </si>
  <si>
    <t>Placa (espelho) para caixa 2 x4  , cega</t>
  </si>
  <si>
    <t xml:space="preserve"> 07. 07.058.</t>
  </si>
  <si>
    <t>C70183</t>
  </si>
  <si>
    <t>Placa (espelho) para caixa 4x4 , cega</t>
  </si>
  <si>
    <t xml:space="preserve"> 07. 08.</t>
  </si>
  <si>
    <t>Luminárias e Lâmpadas</t>
  </si>
  <si>
    <t xml:space="preserve"> 07. 08.015.</t>
  </si>
  <si>
    <t>C70211</t>
  </si>
  <si>
    <t>Plafonier receptáculo de PVC</t>
  </si>
  <si>
    <t xml:space="preserve"> 07. 08.022.</t>
  </si>
  <si>
    <t>C70322</t>
  </si>
  <si>
    <t>Lâmpada fluorescente compacta potência 15W, tensão 110V (equivalente 60W incandescente)</t>
  </si>
  <si>
    <t xml:space="preserve"> 07. 09.</t>
  </si>
  <si>
    <t>SPDA</t>
  </si>
  <si>
    <t xml:space="preserve"> 07. 09.001.</t>
  </si>
  <si>
    <t>C70347</t>
  </si>
  <si>
    <t>Cabo de cobre nú 10mm²</t>
  </si>
  <si>
    <t xml:space="preserve"> 07. 09.002.</t>
  </si>
  <si>
    <t>C70348</t>
  </si>
  <si>
    <t>Cabo de cobre nú 16mm²</t>
  </si>
  <si>
    <t xml:space="preserve"> 07. 09.004.</t>
  </si>
  <si>
    <t>C70350</t>
  </si>
  <si>
    <t>Cabo de cobre nú 35mm²</t>
  </si>
  <si>
    <t xml:space="preserve"> 07. 09.007.</t>
  </si>
  <si>
    <t>C70354</t>
  </si>
  <si>
    <t>Haste de aterramento barra de 3/8 com 3m de comprimento</t>
  </si>
  <si>
    <t xml:space="preserve"> 07. 09.008.</t>
  </si>
  <si>
    <t>C70355</t>
  </si>
  <si>
    <t>Haste de aterramento em cantoneira zincada (25 x 25 x 2400mm)</t>
  </si>
  <si>
    <t xml:space="preserve"> 07. 09.009.</t>
  </si>
  <si>
    <t>C70356</t>
  </si>
  <si>
    <t>Caixa de inspeção em PVC Ø300mm com tampa para haste de aterramento</t>
  </si>
  <si>
    <t xml:space="preserve"> 07. 09.045.</t>
  </si>
  <si>
    <t>C70339</t>
  </si>
  <si>
    <t>Terminal compressão para cabo de 10mm²</t>
  </si>
  <si>
    <t xml:space="preserve">TOTAL ITEM:  07   </t>
  </si>
  <si>
    <t xml:space="preserve"> 08.</t>
  </si>
  <si>
    <t>INSTALAÇÕES HIDRO-SANITÁRIAS</t>
  </si>
  <si>
    <t xml:space="preserve"> 08. 01.</t>
  </si>
  <si>
    <t>Padrão de Entrada de Água</t>
  </si>
  <si>
    <t xml:space="preserve"> 08. 01.001.</t>
  </si>
  <si>
    <t>C80618</t>
  </si>
  <si>
    <t>Padrão entrada água</t>
  </si>
  <si>
    <t xml:space="preserve"> 08. 02.</t>
  </si>
  <si>
    <t>Entrada de Água</t>
  </si>
  <si>
    <t xml:space="preserve"> 08. 02.004.</t>
  </si>
  <si>
    <t>C80664</t>
  </si>
  <si>
    <t>Entrada água padrao MG-91-I-2-45</t>
  </si>
  <si>
    <t xml:space="preserve"> 08. 03.</t>
  </si>
  <si>
    <t>Caixa d'Água</t>
  </si>
  <si>
    <t xml:space="preserve"> 08. 03.004.</t>
  </si>
  <si>
    <t>C80665</t>
  </si>
  <si>
    <t>Caixa d'água padrão MG-91-I-2-45</t>
  </si>
  <si>
    <t xml:space="preserve"> 08. 04.</t>
  </si>
  <si>
    <t>Distribuição Interna de Água Fria</t>
  </si>
  <si>
    <t xml:space="preserve"> 08. 04.004.</t>
  </si>
  <si>
    <t>C80666</t>
  </si>
  <si>
    <t>Distribuição interna água fria padrão MG-91-I-2-45</t>
  </si>
  <si>
    <t xml:space="preserve"> 08. 05.</t>
  </si>
  <si>
    <t>Distribuição Interna de Água Quente</t>
  </si>
  <si>
    <t xml:space="preserve"> 08. 05.002.</t>
  </si>
  <si>
    <t>C80667</t>
  </si>
  <si>
    <t>Distribuição interna água quente padrão MG-91-I-2-45</t>
  </si>
  <si>
    <t xml:space="preserve"> 08. 06.</t>
  </si>
  <si>
    <t>Distribuição Interna de Esgoto Sanitário</t>
  </si>
  <si>
    <t xml:space="preserve"> 08. 06.004.</t>
  </si>
  <si>
    <t>C80668</t>
  </si>
  <si>
    <t>Distribuição interna de esgoto sanitário para padrão MG-91-I-2-45</t>
  </si>
  <si>
    <t xml:space="preserve"> 08. 07.</t>
  </si>
  <si>
    <t>Distribuição Externa de Esgoto Sanitário</t>
  </si>
  <si>
    <t xml:space="preserve"> 08. 07.004.</t>
  </si>
  <si>
    <t>C80669</t>
  </si>
  <si>
    <t>Distribuição externa de esgoto sanitário para padrão MG-91-I-2-45</t>
  </si>
  <si>
    <t xml:space="preserve"> 08. 08.</t>
  </si>
  <si>
    <t>Caixas para Esgoto Sanitário</t>
  </si>
  <si>
    <t xml:space="preserve"> 08. 08.003.</t>
  </si>
  <si>
    <t>C80670</t>
  </si>
  <si>
    <t>Caixas esgoto sanitário padrão MG-91-I-2-45</t>
  </si>
  <si>
    <t xml:space="preserve"> 08. 09.</t>
  </si>
  <si>
    <t>Louças, Metais, Aparelhos Sanitários e Acessórios</t>
  </si>
  <si>
    <t xml:space="preserve"> 08. 09.020.</t>
  </si>
  <si>
    <t>C80021</t>
  </si>
  <si>
    <t>Engate flexível PVC</t>
  </si>
  <si>
    <t xml:space="preserve"> 08. 09.027.</t>
  </si>
  <si>
    <t>C80028</t>
  </si>
  <si>
    <t>Torneira cromada para lavatório</t>
  </si>
  <si>
    <t xml:space="preserve"> 08. 09.029.</t>
  </si>
  <si>
    <t>C80030</t>
  </si>
  <si>
    <t>Torneira cromada para tanque</t>
  </si>
  <si>
    <t xml:space="preserve"> 08. 09.030.</t>
  </si>
  <si>
    <t>C80031</t>
  </si>
  <si>
    <t>Torneira cromada para jardim</t>
  </si>
  <si>
    <t xml:space="preserve"> 08. 09.031.</t>
  </si>
  <si>
    <t>C80032</t>
  </si>
  <si>
    <t>Válvula em PVC sem ladrão para lavatório Ø 7/8</t>
  </si>
  <si>
    <t xml:space="preserve"> 08. 09.034.</t>
  </si>
  <si>
    <t>C80035</t>
  </si>
  <si>
    <t>Válvula em PVC para tanque Ø 1 1/4</t>
  </si>
  <si>
    <t xml:space="preserve"> 08. 09.037.</t>
  </si>
  <si>
    <t>C80038</t>
  </si>
  <si>
    <t>Válvula metálica com acabamento cromado para pia cozinha Ø 7/8</t>
  </si>
  <si>
    <t xml:space="preserve"> 08. 09.039.</t>
  </si>
  <si>
    <t>C80040</t>
  </si>
  <si>
    <t>Sifão em PVC para lavatório Ø 7/8   x 1 1/2</t>
  </si>
  <si>
    <t xml:space="preserve"> 08. 09.041.</t>
  </si>
  <si>
    <t>C80042</t>
  </si>
  <si>
    <t>Sifão em PVC para pia cozinha Ø 7/8   x 1 1/2</t>
  </si>
  <si>
    <t xml:space="preserve"> 08. 09.042.</t>
  </si>
  <si>
    <t>C80043</t>
  </si>
  <si>
    <t>Sifão em PVC para tanque Ø 1 1/4   x 1 1/2</t>
  </si>
  <si>
    <t xml:space="preserve"> 08. 09.047.</t>
  </si>
  <si>
    <t>C80048</t>
  </si>
  <si>
    <t>Braço para chuveiro em alumínio</t>
  </si>
  <si>
    <t xml:space="preserve"> 08. 09.072.</t>
  </si>
  <si>
    <t>C85698</t>
  </si>
  <si>
    <t>Tanque em louça 20 litros</t>
  </si>
  <si>
    <t xml:space="preserve"> 08. 09.073.</t>
  </si>
  <si>
    <t>C85733</t>
  </si>
  <si>
    <t>Vaso sanitário inclusive caixa acoplada em louça</t>
  </si>
  <si>
    <t xml:space="preserve"> 08. 09.093.</t>
  </si>
  <si>
    <t>C85693</t>
  </si>
  <si>
    <t>Torneira de metal cromada para bancada de pia de cozinha com filtro e aerador</t>
  </si>
  <si>
    <t xml:space="preserve"> 08. 09.111.</t>
  </si>
  <si>
    <t>C85695</t>
  </si>
  <si>
    <t>Bancada em ardósia polida 120x50 para cozinha com cuba inox</t>
  </si>
  <si>
    <t xml:space="preserve"> 08. 09.112.</t>
  </si>
  <si>
    <t>C85696</t>
  </si>
  <si>
    <t>Bancada com rodobanca em ardósia polida 120x60 para banheiro e lavatório de louça de embutir</t>
  </si>
  <si>
    <t xml:space="preserve">TOTAL ITEM:  08   </t>
  </si>
  <si>
    <t xml:space="preserve"> 09.</t>
  </si>
  <si>
    <t>INSTALAÇÕES ESPECIAIS</t>
  </si>
  <si>
    <t xml:space="preserve"> 09. 01.</t>
  </si>
  <si>
    <t>Instalações de Gás</t>
  </si>
  <si>
    <t xml:space="preserve"> 09. 01.001.</t>
  </si>
  <si>
    <t>C90005</t>
  </si>
  <si>
    <t>Instalações de gás</t>
  </si>
  <si>
    <t xml:space="preserve">TOTAL ITEM:  09   </t>
  </si>
  <si>
    <t xml:space="preserve"> 10.</t>
  </si>
  <si>
    <t>ESQUADRIAS E FERRAGENS</t>
  </si>
  <si>
    <t xml:space="preserve"> 10. 05.</t>
  </si>
  <si>
    <t>Esquadrias Mistas</t>
  </si>
  <si>
    <t xml:space="preserve"> 10. 05.006.</t>
  </si>
  <si>
    <t>CA0126</t>
  </si>
  <si>
    <t>Porta pronta em madeira com alisar e marco em alumínio</t>
  </si>
  <si>
    <t xml:space="preserve"> 10. 06.</t>
  </si>
  <si>
    <t>Esquadria de Alumínio</t>
  </si>
  <si>
    <t xml:space="preserve"> 10. 06.008.</t>
  </si>
  <si>
    <t>CA0121</t>
  </si>
  <si>
    <t>Porta abrir em alumínio com divisão horizontal, 0,80x2,10m com vidro fantasia</t>
  </si>
  <si>
    <t xml:space="preserve"> 10. 06.018.</t>
  </si>
  <si>
    <t>CA0127</t>
  </si>
  <si>
    <t>Janela correr em alumínio com báscula, 1,00x1,20m, 2 folhas com vidro fantasia</t>
  </si>
  <si>
    <t xml:space="preserve"> 10. 06.019.</t>
  </si>
  <si>
    <t>CA0122</t>
  </si>
  <si>
    <t>Janela correr em alumínio com báscula, 1,20x1,20m, 2 folhas com vidro fantasia</t>
  </si>
  <si>
    <t xml:space="preserve"> 10. 06.050.</t>
  </si>
  <si>
    <t>CA0504</t>
  </si>
  <si>
    <t>Janela maxim ar alumínio 2 folhas verticais , sendo a folha inferior fixa, com vidro fantasia  0,60 x 1,20m</t>
  </si>
  <si>
    <t xml:space="preserve"> 10. 06.052.</t>
  </si>
  <si>
    <t>CA0506</t>
  </si>
  <si>
    <t>Janela maxim ar alumínio com duas folhas horizontais com vidro fantasia 1,20 X 0,60m</t>
  </si>
  <si>
    <t xml:space="preserve"> 10. 06.081.</t>
  </si>
  <si>
    <t>CA0139</t>
  </si>
  <si>
    <t>Alçapão em alumínio pintado, 0,80x0,60m</t>
  </si>
  <si>
    <t xml:space="preserve">TOTAL ITEM:  10   </t>
  </si>
  <si>
    <t xml:space="preserve"> 11.</t>
  </si>
  <si>
    <t>REVESTIMENTOS</t>
  </si>
  <si>
    <t xml:space="preserve"> 11. 01.</t>
  </si>
  <si>
    <t>Revestimentos Internos</t>
  </si>
  <si>
    <t xml:space="preserve"> 11. 01.001.</t>
  </si>
  <si>
    <t>CB0001</t>
  </si>
  <si>
    <t>Chapisco com argamassa cimento e areia traço 1:3</t>
  </si>
  <si>
    <t xml:space="preserve"> 11. 01.004.</t>
  </si>
  <si>
    <t>CB0004</t>
  </si>
  <si>
    <t>Reboco tipo paulista com argamassa cimento, cal hidratada e areia traço 1:2:8</t>
  </si>
  <si>
    <t xml:space="preserve"> 11. 01.006.</t>
  </si>
  <si>
    <t>CB0006</t>
  </si>
  <si>
    <t>Gesso desempenado aplicado sobre paredes ou tetos</t>
  </si>
  <si>
    <t xml:space="preserve"> 11. 01.008.</t>
  </si>
  <si>
    <t>CB0008</t>
  </si>
  <si>
    <t>Emboço com argamassa cimento, cal hidratada e areia traço 1:2:8</t>
  </si>
  <si>
    <t xml:space="preserve"> 11. 01.015.</t>
  </si>
  <si>
    <t>CB0044</t>
  </si>
  <si>
    <t>Revestimento cerâmico, mínimo 20x20cm, assentado com argamassa pré-fabricada cimento colante, juntas a prumo, inclusive rejunte</t>
  </si>
  <si>
    <t xml:space="preserve"> 11. 02.</t>
  </si>
  <si>
    <t>Revestimentos Externos</t>
  </si>
  <si>
    <t xml:space="preserve"> 11. 02.001.</t>
  </si>
  <si>
    <t>CB0015</t>
  </si>
  <si>
    <t xml:space="preserve"> 11. 02.004.</t>
  </si>
  <si>
    <t>CB0018</t>
  </si>
  <si>
    <t xml:space="preserve"> 11. 02.007.</t>
  </si>
  <si>
    <t>CB0021</t>
  </si>
  <si>
    <t xml:space="preserve"> 11. 02.014.</t>
  </si>
  <si>
    <t>CB0028</t>
  </si>
  <si>
    <t>Moldura para portas e janelas em argamassa mista cimento, cal hidratada e areia traço 1:2:8, largura 10cm, espessura 1,50cm</t>
  </si>
  <si>
    <t xml:space="preserve"> 11. 02.015.</t>
  </si>
  <si>
    <t>CB0045</t>
  </si>
  <si>
    <t>Revestimento cerâmico, mínimo 20x20cm, argamassa pré-fabricada cimento colante, juntas a prumo, inclusive rejunte</t>
  </si>
  <si>
    <t xml:space="preserve"> 11. 03.</t>
  </si>
  <si>
    <t>Peitoris</t>
  </si>
  <si>
    <t xml:space="preserve"> 11. 03.006.</t>
  </si>
  <si>
    <t>CB0043</t>
  </si>
  <si>
    <t>Peitoril em ardósia polida com 2cm de espessura</t>
  </si>
  <si>
    <t xml:space="preserve">TOTAL ITEM:  11   </t>
  </si>
  <si>
    <t xml:space="preserve"> 12.</t>
  </si>
  <si>
    <t>PISOS</t>
  </si>
  <si>
    <t xml:space="preserve"> 12. 02.</t>
  </si>
  <si>
    <t>Regularizações</t>
  </si>
  <si>
    <t xml:space="preserve"> 12. 02.001.</t>
  </si>
  <si>
    <t>CC0064</t>
  </si>
  <si>
    <t>Contra-piso regularização com argamassa cimento e areia traço 1:4</t>
  </si>
  <si>
    <t xml:space="preserve"> 12. 02.005.</t>
  </si>
  <si>
    <t>CC0096</t>
  </si>
  <si>
    <t>Base em blocos concreto para apoio caixas dágua, espessura 0,20m</t>
  </si>
  <si>
    <t xml:space="preserve"> 12. 03.</t>
  </si>
  <si>
    <t>Acabamentos</t>
  </si>
  <si>
    <t xml:space="preserve"> 12. 03.006.</t>
  </si>
  <si>
    <t>CC0073</t>
  </si>
  <si>
    <t>Piso cerâmico 30x30cm, assentado com argamassa pré-fabricada cimento colante, inclusive rejunte</t>
  </si>
  <si>
    <t xml:space="preserve"> 12. 04.</t>
  </si>
  <si>
    <t>Rodapés</t>
  </si>
  <si>
    <t xml:space="preserve"> 12. 04.002.</t>
  </si>
  <si>
    <t>CC0079</t>
  </si>
  <si>
    <t>Rodapé cerâmico 7cm altura, assentado com argamassa pré-fabricada cimento colante</t>
  </si>
  <si>
    <t xml:space="preserve"> 12. 05.</t>
  </si>
  <si>
    <t>Soleiras</t>
  </si>
  <si>
    <t xml:space="preserve"> 12. 05.007.</t>
  </si>
  <si>
    <t>CC0100</t>
  </si>
  <si>
    <t>Soleira em ardósia calibrada com 2cm de espessura</t>
  </si>
  <si>
    <t xml:space="preserve">TOTAL ITEM:  12   </t>
  </si>
  <si>
    <t xml:space="preserve"> 14.</t>
  </si>
  <si>
    <t>PINTURAS</t>
  </si>
  <si>
    <t xml:space="preserve"> 14. 01.</t>
  </si>
  <si>
    <t>Pinturas Internas de Paredes e Tetos</t>
  </si>
  <si>
    <t xml:space="preserve"> 14. 01.010.</t>
  </si>
  <si>
    <t>CE0010</t>
  </si>
  <si>
    <t>Pintura com tinta látex acrílica sobre reboco, inclusive aplicação de selador</t>
  </si>
  <si>
    <t xml:space="preserve"> 14. 02.</t>
  </si>
  <si>
    <t>Pinturas Externas de Paredes</t>
  </si>
  <si>
    <t xml:space="preserve"> 14. 02.006.</t>
  </si>
  <si>
    <t>CE0023</t>
  </si>
  <si>
    <t>Pintura com tinta látex acrílica sobre reboco, inclusive aplicação selador</t>
  </si>
  <si>
    <t xml:space="preserve"> 14. 02.010.</t>
  </si>
  <si>
    <t>CE0027</t>
  </si>
  <si>
    <t>Pintura com tinta esmalte sobre molduras portas e janelas, inclusive aplicação selador</t>
  </si>
  <si>
    <t xml:space="preserve">TOTAL ITEM:  14   </t>
  </si>
  <si>
    <t xml:space="preserve"> 15.</t>
  </si>
  <si>
    <t>SERVIÇOS COMPLEMENTARES</t>
  </si>
  <si>
    <t xml:space="preserve"> 15. 01.</t>
  </si>
  <si>
    <t>Passeio de Proteção</t>
  </si>
  <si>
    <t xml:space="preserve"> 15. 01.033.</t>
  </si>
  <si>
    <t>CF0033</t>
  </si>
  <si>
    <t>Acabamento desempenado manual da superfície final pisos concreto</t>
  </si>
  <si>
    <t xml:space="preserve"> 15. 02.</t>
  </si>
  <si>
    <t>Placas</t>
  </si>
  <si>
    <t xml:space="preserve"> 15. 02.001.</t>
  </si>
  <si>
    <t>CF0036</t>
  </si>
  <si>
    <t>Placa indicativa número casa</t>
  </si>
  <si>
    <t xml:space="preserve"> 15. 02.002.</t>
  </si>
  <si>
    <t>CF0037</t>
  </si>
  <si>
    <t>Placa indicativa nome rua</t>
  </si>
  <si>
    <t>VB</t>
  </si>
  <si>
    <t xml:space="preserve"> 15. 03.</t>
  </si>
  <si>
    <t>Limpezas</t>
  </si>
  <si>
    <t xml:space="preserve"> 15. 03.001.</t>
  </si>
  <si>
    <t>CF0038</t>
  </si>
  <si>
    <t>Limpeza geral da edificação</t>
  </si>
  <si>
    <t xml:space="preserve"> 15. 10.</t>
  </si>
  <si>
    <t>Despesas Diversas</t>
  </si>
  <si>
    <t xml:space="preserve"> 15. 10.005.</t>
  </si>
  <si>
    <t>CL0046</t>
  </si>
  <si>
    <t>Averbações de baixa e habite-se</t>
  </si>
  <si>
    <t xml:space="preserve"> 15. 10.008.</t>
  </si>
  <si>
    <t>CL0047</t>
  </si>
  <si>
    <t>Ligações definitivas</t>
  </si>
  <si>
    <t xml:space="preserve">TOTAL ITEM:  15   </t>
  </si>
  <si>
    <t xml:space="preserve">TOTAL DA PLANILHA: </t>
  </si>
  <si>
    <t>Fundação - Radier Mola 400tf/m3 - MG-91-I-2-45(L)</t>
  </si>
  <si>
    <t xml:space="preserve">Pr. Unitario   </t>
  </si>
  <si>
    <t xml:space="preserve"> 02.</t>
  </si>
  <si>
    <t>FUNDAÇÕES</t>
  </si>
  <si>
    <t xml:space="preserve"> 02. 01.</t>
  </si>
  <si>
    <t>Trabalhos em Terra</t>
  </si>
  <si>
    <t xml:space="preserve"> 02. 01.001.</t>
  </si>
  <si>
    <t>C20001</t>
  </si>
  <si>
    <t>Escavação manual cavas fundação em material 1ª categoria</t>
  </si>
  <si>
    <t>M3</t>
  </si>
  <si>
    <t xml:space="preserve"> 02. 01.004.</t>
  </si>
  <si>
    <t>C20004</t>
  </si>
  <si>
    <t>Apiloamento do terreno</t>
  </si>
  <si>
    <t xml:space="preserve"> 02. 04.</t>
  </si>
  <si>
    <t>Laje Radier</t>
  </si>
  <si>
    <t xml:space="preserve"> 02. 04.001.</t>
  </si>
  <si>
    <t>C20073</t>
  </si>
  <si>
    <t>Fôrma e desforma para laje radier</t>
  </si>
  <si>
    <t xml:space="preserve"> 02. 04.002.</t>
  </si>
  <si>
    <t>C20074</t>
  </si>
  <si>
    <t>Lona plástica</t>
  </si>
  <si>
    <t xml:space="preserve"> 02. 04.013.</t>
  </si>
  <si>
    <t>C20085</t>
  </si>
  <si>
    <t>Concreto fck=25,0MPa lançado em radier</t>
  </si>
  <si>
    <t xml:space="preserve"> 02. 04.050.</t>
  </si>
  <si>
    <t>C20128</t>
  </si>
  <si>
    <t>Armação para fundações tipo radier, utilizando tela soldada Q196 - 2,45x6,0m</t>
  </si>
  <si>
    <t xml:space="preserve"> 02. 04.052.</t>
  </si>
  <si>
    <t>C20132</t>
  </si>
  <si>
    <t>Armação de espera de reforço para alvenaria estrutural conforme projeto</t>
  </si>
  <si>
    <t xml:space="preserve"> 02. 04.058.</t>
  </si>
  <si>
    <t>C20142</t>
  </si>
  <si>
    <t>Armação para viga de borda para passeio de fundação radier</t>
  </si>
  <si>
    <t xml:space="preserve">TOTAL ITEM:  02   </t>
  </si>
  <si>
    <t>Terraplanagem e Obras Complementares</t>
  </si>
  <si>
    <t xml:space="preserve"> 21.</t>
  </si>
  <si>
    <t>SERVIÇOS PRELIMINARES</t>
  </si>
  <si>
    <t xml:space="preserve"> 21. 04.</t>
  </si>
  <si>
    <t>Placas de Obra</t>
  </si>
  <si>
    <t xml:space="preserve"> 21. 04.005.</t>
  </si>
  <si>
    <t>CL0032</t>
  </si>
  <si>
    <t>Fornecimento e assentamento de placa de obra 4,00x2,00m</t>
  </si>
  <si>
    <t xml:space="preserve"> 21. 04.006.</t>
  </si>
  <si>
    <t>CL0033</t>
  </si>
  <si>
    <t>Fornecimento e assentamento de placa de obra 4,50x3,50m</t>
  </si>
  <si>
    <t xml:space="preserve">TOTAL ITEM:  21   </t>
  </si>
  <si>
    <t xml:space="preserve"> 22.</t>
  </si>
  <si>
    <t>TERRAPLENAGEM E TRABALHOS EM TERRA</t>
  </si>
  <si>
    <t xml:space="preserve"> 22. 01.</t>
  </si>
  <si>
    <t>Desmatamento, Destocamento e Limpeza do Terreno</t>
  </si>
  <si>
    <t xml:space="preserve"> 22. 01.001.</t>
  </si>
  <si>
    <t>CM0001</t>
  </si>
  <si>
    <t>Capina limpeza manual do terreno</t>
  </si>
  <si>
    <t xml:space="preserve"> 22. 01.002.</t>
  </si>
  <si>
    <t>CM0002</t>
  </si>
  <si>
    <t>Roçada mecanizada do terreno</t>
  </si>
  <si>
    <t xml:space="preserve"> 22. 01.003.</t>
  </si>
  <si>
    <t>CM0003</t>
  </si>
  <si>
    <t>Limpeza do terreno</t>
  </si>
  <si>
    <t xml:space="preserve"> 22. 01.004.</t>
  </si>
  <si>
    <t>CM0004</t>
  </si>
  <si>
    <t>Desmatamento destoca limpeza do terreno</t>
  </si>
  <si>
    <t xml:space="preserve"> 22. 01.005.</t>
  </si>
  <si>
    <t>CM0005</t>
  </si>
  <si>
    <t>Desmatamento, destoca e limpeza de árvores até 0,15m de diâmetro</t>
  </si>
  <si>
    <t xml:space="preserve"> 22. 01.006.</t>
  </si>
  <si>
    <t>CM0006</t>
  </si>
  <si>
    <t>Desmatamento, destoca e limpeza de árvores com diâmetro de 0,15m a 0,30m</t>
  </si>
  <si>
    <t xml:space="preserve"> 22. 02.</t>
  </si>
  <si>
    <t>Escavação Manual de Solos</t>
  </si>
  <si>
    <t xml:space="preserve"> 22. 02.001.</t>
  </si>
  <si>
    <t>CM0007</t>
  </si>
  <si>
    <t>Escavação manual solos em material 1ª categoria</t>
  </si>
  <si>
    <t xml:space="preserve"> 22. 02.002.</t>
  </si>
  <si>
    <t>CM0008</t>
  </si>
  <si>
    <t>Escavação manual solos em material 2ª categoria</t>
  </si>
  <si>
    <t xml:space="preserve"> 22. 03.</t>
  </si>
  <si>
    <t>Escavação Mecânica de Solos, Inclusive Transporte até 50m</t>
  </si>
  <si>
    <t xml:space="preserve"> 22. 03.001.</t>
  </si>
  <si>
    <t>CM0009</t>
  </si>
  <si>
    <t>Escavação material 1ª categoria, inclusive transporte até 50,00m</t>
  </si>
  <si>
    <t xml:space="preserve"> 22. 03.002.</t>
  </si>
  <si>
    <t>CM0010</t>
  </si>
  <si>
    <t>Escavação material 2ª categoria, inclusive transporte até 50,00m</t>
  </si>
  <si>
    <t xml:space="preserve"> 22. 04.</t>
  </si>
  <si>
    <t>Escavação e Carga Mecânica de Solos</t>
  </si>
  <si>
    <t xml:space="preserve"> 22. 04.001.</t>
  </si>
  <si>
    <t>CM0011</t>
  </si>
  <si>
    <t>Escavação e carga mecânica de material de 1ª categoria</t>
  </si>
  <si>
    <t xml:space="preserve"> 22. 04.002.</t>
  </si>
  <si>
    <t>CM0012</t>
  </si>
  <si>
    <t>Escavação e carga mecânica de material de 2ª categoria</t>
  </si>
  <si>
    <t xml:space="preserve"> 22. 04.003.</t>
  </si>
  <si>
    <t>CM0113</t>
  </si>
  <si>
    <t>Escavação e carga mecânica de material de 3ª categoria a fogo</t>
  </si>
  <si>
    <t xml:space="preserve"> 22. 06.</t>
  </si>
  <si>
    <t>Compactação de Aterros</t>
  </si>
  <si>
    <t xml:space="preserve"> 22. 06.001.</t>
  </si>
  <si>
    <t>CM0037</t>
  </si>
  <si>
    <t>Compactação manual aterros</t>
  </si>
  <si>
    <t xml:space="preserve"> 22. 06.002.</t>
  </si>
  <si>
    <t>CM0038</t>
  </si>
  <si>
    <t>Compactação aterros a 95% do proctor normal</t>
  </si>
  <si>
    <t xml:space="preserve"> 22. 06.003.</t>
  </si>
  <si>
    <t>CM0039</t>
  </si>
  <si>
    <t>Compactação aterros a 100% do proctor normal</t>
  </si>
  <si>
    <t xml:space="preserve"> 22. 06.004.</t>
  </si>
  <si>
    <t>CM0110</t>
  </si>
  <si>
    <t>Compactação de aterros com placa vibratória</t>
  </si>
  <si>
    <t xml:space="preserve"> 22. 14.</t>
  </si>
  <si>
    <t>Carga de Materia de Qualquer Natureza Sobre Caminhão</t>
  </si>
  <si>
    <t xml:space="preserve"> 22. 14.001.</t>
  </si>
  <si>
    <t>CM0066</t>
  </si>
  <si>
    <t>Carga mecânica material qualquer natureza sobre caminhão</t>
  </si>
  <si>
    <t xml:space="preserve"> 22. 14.002.</t>
  </si>
  <si>
    <t>CM0067</t>
  </si>
  <si>
    <t>Carga manual material qualquer natureza sobre caminhão</t>
  </si>
  <si>
    <t xml:space="preserve"> 22. 15.</t>
  </si>
  <si>
    <t>Transporte de Material de Qualquer Natureza Sobre Caminhão</t>
  </si>
  <si>
    <t xml:space="preserve"> 22. 15.001.</t>
  </si>
  <si>
    <t>CM0068</t>
  </si>
  <si>
    <t>Transporte de material de qualquer natureza sobre caminhão, DMT&lt;=1km</t>
  </si>
  <si>
    <t xml:space="preserve"> 22. 15.002.</t>
  </si>
  <si>
    <t>CM0069</t>
  </si>
  <si>
    <t>Transporte de material de qualquer natureza sobre caminhão, 1km&lt;DMT&lt;=2km</t>
  </si>
  <si>
    <t xml:space="preserve"> 22. 15.003.</t>
  </si>
  <si>
    <t>CM0070</t>
  </si>
  <si>
    <t>Transporte de material de qualquer natureza sobre caminhão, 2km&lt;DMT&lt;=5km</t>
  </si>
  <si>
    <t>M3xKM</t>
  </si>
  <si>
    <t xml:space="preserve"> 22. 15.004.</t>
  </si>
  <si>
    <t>CM0071</t>
  </si>
  <si>
    <t>Transporte de material de qualquer natureza sobre caminhão, DMT&gt;5km</t>
  </si>
  <si>
    <t xml:space="preserve"> 22. 17.</t>
  </si>
  <si>
    <t>Carga e Transporte de Material de Qualquer Natureza sobre Carrinho de Mão</t>
  </si>
  <si>
    <t xml:space="preserve"> 22. 17.001.</t>
  </si>
  <si>
    <t>CM0073</t>
  </si>
  <si>
    <t>Carga e transporte material qualquer natureza sobre carrinho mão, DMT=10m</t>
  </si>
  <si>
    <t xml:space="preserve"> 22. 17.002.</t>
  </si>
  <si>
    <t>CM0074</t>
  </si>
  <si>
    <t>Carga e transporte material qualquer natureza sobre carrinho mão, DMT=20m</t>
  </si>
  <si>
    <t xml:space="preserve"> 22. 17.003.</t>
  </si>
  <si>
    <t>CM0075</t>
  </si>
  <si>
    <t>Carga e transporte material qualquer natureza sobre carrinho mão, DMT=30m</t>
  </si>
  <si>
    <t xml:space="preserve"> 22. 17.004.</t>
  </si>
  <si>
    <t>CM0076</t>
  </si>
  <si>
    <t>Carga e transporte material qualquer natureza sobre carrinho mão, DMT=40m</t>
  </si>
  <si>
    <t xml:space="preserve"> 22. 17.005.</t>
  </si>
  <si>
    <t>CM0077</t>
  </si>
  <si>
    <t>Carga e transporte material qualquer natureza sobre carrinho mão, DMT=50m</t>
  </si>
  <si>
    <t xml:space="preserve">TOTAL ITEM:  22   </t>
  </si>
  <si>
    <t xml:space="preserve"> 27.</t>
  </si>
  <si>
    <t>CONTENÇÕES</t>
  </si>
  <si>
    <t xml:space="preserve"> 27. 01.</t>
  </si>
  <si>
    <t>Muro de Arrimo Tipo   A</t>
  </si>
  <si>
    <t xml:space="preserve"> 27. 01.001.</t>
  </si>
  <si>
    <t>CN0001</t>
  </si>
  <si>
    <t>Muro arrimo tipo A H=0,50m</t>
  </si>
  <si>
    <t xml:space="preserve"> 27. 01.002.</t>
  </si>
  <si>
    <t>CN0002</t>
  </si>
  <si>
    <t>Muro arrimo tipo A H=1,00m</t>
  </si>
  <si>
    <t xml:space="preserve"> 27. 01.003.</t>
  </si>
  <si>
    <t>CN0003</t>
  </si>
  <si>
    <t>Muro arrimo tipo A H=1,50m</t>
  </si>
  <si>
    <t xml:space="preserve"> 27. 01.004.</t>
  </si>
  <si>
    <t>CN0004</t>
  </si>
  <si>
    <t>Muro arrimo tipo A H=2,00m</t>
  </si>
  <si>
    <t xml:space="preserve"> 27. 01.005.</t>
  </si>
  <si>
    <t>CN0005</t>
  </si>
  <si>
    <t>Muro arrimo tipo A H=2,50m</t>
  </si>
  <si>
    <t xml:space="preserve"> 27. 01.006.</t>
  </si>
  <si>
    <t>CN0006</t>
  </si>
  <si>
    <t>Muro arrimo tipo A H=3,00m</t>
  </si>
  <si>
    <t xml:space="preserve"> 27. 01.007.</t>
  </si>
  <si>
    <t>CN0007</t>
  </si>
  <si>
    <t>Muro arrimo tipo A H=3,50m</t>
  </si>
  <si>
    <t xml:space="preserve"> 27. 01.008.</t>
  </si>
  <si>
    <t>CN0008</t>
  </si>
  <si>
    <t>Muro arrimo tipo A H=4,00m</t>
  </si>
  <si>
    <t xml:space="preserve"> 27. 01.009.</t>
  </si>
  <si>
    <t>CN0009</t>
  </si>
  <si>
    <t>Muro arrimo tipo A H=4,50m</t>
  </si>
  <si>
    <t xml:space="preserve"> 27. 01.010.</t>
  </si>
  <si>
    <t>CN0010</t>
  </si>
  <si>
    <t>Muro arrimo tipo A H=5,00m</t>
  </si>
  <si>
    <t xml:space="preserve"> 27. 02.</t>
  </si>
  <si>
    <t>Muro de Arrimo Tipo B</t>
  </si>
  <si>
    <t xml:space="preserve"> 27. 02.003.</t>
  </si>
  <si>
    <t>CN0013</t>
  </si>
  <si>
    <t>Muro arrimo tipo   B   com H=1,50m</t>
  </si>
  <si>
    <t xml:space="preserve"> 27. 03.</t>
  </si>
  <si>
    <t>Muro Divisório Apoiado em Muro de Arrimo</t>
  </si>
  <si>
    <t xml:space="preserve"> 27. 03.001.</t>
  </si>
  <si>
    <t>CN0021</t>
  </si>
  <si>
    <t>Muro divisório, h=1,00m, apoiado em muro de arrimo com altura entre h=0,20m e h=1,00m</t>
  </si>
  <si>
    <t xml:space="preserve"> 27. 03.002.</t>
  </si>
  <si>
    <t>CN0022</t>
  </si>
  <si>
    <t>Muro divisório, h=1,00m, apoiado em muro de arrimo com altura entre h=1,00m e h=1,50m</t>
  </si>
  <si>
    <t xml:space="preserve"> 27. 04.</t>
  </si>
  <si>
    <t>Muro de Arrimo com Talude Adjacente</t>
  </si>
  <si>
    <t xml:space="preserve"> 27. 04.001.</t>
  </si>
  <si>
    <t>CN0062</t>
  </si>
  <si>
    <t>Muro arrimo tipo A com H=0,50m  e talude adjascente máximo de 33°</t>
  </si>
  <si>
    <t xml:space="preserve"> 27. 04.002.</t>
  </si>
  <si>
    <t>CN0064</t>
  </si>
  <si>
    <t>Muro arrimo tipo A com H=1,00m  e talude adjascente máximo de 33°</t>
  </si>
  <si>
    <t xml:space="preserve"> 27. 04.003.</t>
  </si>
  <si>
    <t>CN0066</t>
  </si>
  <si>
    <t>Muro arrimo tipo A com H=1,50m  e talude adjascente máximo de 33°</t>
  </si>
  <si>
    <t xml:space="preserve"> 27. 04.004.</t>
  </si>
  <si>
    <t>CN0068</t>
  </si>
  <si>
    <t>Muro arrimo tipo A com H=2,00m  e talude adjascente máximo de 33°</t>
  </si>
  <si>
    <t xml:space="preserve"> 27. 04.005.</t>
  </si>
  <si>
    <t>CN0070</t>
  </si>
  <si>
    <t>Muro arrimo tipo A com H=2,50m  e talude adjascente máximo de 33°</t>
  </si>
  <si>
    <t xml:space="preserve"> 27. 04.006.</t>
  </si>
  <si>
    <t>CN0072</t>
  </si>
  <si>
    <t>Muro arrimo tipo A com H=3,00m  e talude adjascente máximo de 33°</t>
  </si>
  <si>
    <t xml:space="preserve"> 27. 04.011.</t>
  </si>
  <si>
    <t>CN0063</t>
  </si>
  <si>
    <t>Muro arrimo tipo A com H=0,50m  e talude adjascente máximo de 45°</t>
  </si>
  <si>
    <t xml:space="preserve"> 27. 04.012.</t>
  </si>
  <si>
    <t>CN0065</t>
  </si>
  <si>
    <t>Muro arrimo tipo A com H=1,00m  e talude adjascente máximo de 45°</t>
  </si>
  <si>
    <t xml:space="preserve"> 27. 04.013.</t>
  </si>
  <si>
    <t>CN0067</t>
  </si>
  <si>
    <t>Muro arrimo tipo A com H=1,50m  e talude adjascente máximo de 45°</t>
  </si>
  <si>
    <t xml:space="preserve"> 27. 04.014.</t>
  </si>
  <si>
    <t>CN0069</t>
  </si>
  <si>
    <t>Muro arrimo tipo A com H=2,00m  e talude adjascente máximo de 45°</t>
  </si>
  <si>
    <t xml:space="preserve"> 27. 04.015.</t>
  </si>
  <si>
    <t>CN0071</t>
  </si>
  <si>
    <t>Muro arrimo tipo A com H=2,50m  e talude adjascente máximo de 45°</t>
  </si>
  <si>
    <t xml:space="preserve"> 27. 04.016.</t>
  </si>
  <si>
    <t>CN0073</t>
  </si>
  <si>
    <t>Muro arrimo tipo A com H=3,00m  e talude adjascente máximo de 45°</t>
  </si>
  <si>
    <t xml:space="preserve"> 27. 05.</t>
  </si>
  <si>
    <t>Muro de Arrimo Tipo B com Talude Adjacente</t>
  </si>
  <si>
    <t xml:space="preserve"> 27. 05.005.</t>
  </si>
  <si>
    <t>CN0079</t>
  </si>
  <si>
    <t>Muro arrimo tipo B com H=2,50m  e talude adjascente máximo de 33°</t>
  </si>
  <si>
    <t xml:space="preserve">TOTAL ITEM:  27   </t>
  </si>
  <si>
    <t xml:space="preserve"> 28.</t>
  </si>
  <si>
    <t>URBANIZAÇÃO E OBRAS COMPLEMENTARES</t>
  </si>
  <si>
    <t xml:space="preserve"> 28. 01.</t>
  </si>
  <si>
    <t>Meio-fios e Sarjetas</t>
  </si>
  <si>
    <t xml:space="preserve"> 28. 01.001.</t>
  </si>
  <si>
    <t>CN0050</t>
  </si>
  <si>
    <t>Fornecimento e assentamento meio-fio pré-moldado concreto tipo A, padrão SUDECAP</t>
  </si>
  <si>
    <t xml:space="preserve"> 28. 01.004.</t>
  </si>
  <si>
    <t>CP0004</t>
  </si>
  <si>
    <t>Execução de sarjeta em concreto de 20 Mpa</t>
  </si>
  <si>
    <t xml:space="preserve"> 28. 02.</t>
  </si>
  <si>
    <t>Passeio</t>
  </si>
  <si>
    <t xml:space="preserve"> 28. 02.001.</t>
  </si>
  <si>
    <t>CO0004</t>
  </si>
  <si>
    <t>Passeio em concreto fck=15,0MPa, espessura 6,00cm com acabamento desempenado da superfície</t>
  </si>
  <si>
    <t xml:space="preserve"> 28. 02.003.</t>
  </si>
  <si>
    <t>CO0049</t>
  </si>
  <si>
    <t>Piso tátil direcional 25x25cm vermelho em concreto</t>
  </si>
  <si>
    <t xml:space="preserve"> 28. 02.006.</t>
  </si>
  <si>
    <t>CO0052</t>
  </si>
  <si>
    <t>Piso tátil alerta 25x25cm vermelho em concreto</t>
  </si>
  <si>
    <t xml:space="preserve"> 28. 05.</t>
  </si>
  <si>
    <t>Escada de Acesso ao Lote</t>
  </si>
  <si>
    <t xml:space="preserve"> 28. 05.001.</t>
  </si>
  <si>
    <t>CO0011</t>
  </si>
  <si>
    <t>Escada acesso aos lotes conforme projeto</t>
  </si>
  <si>
    <t xml:space="preserve"> 28. 06.</t>
  </si>
  <si>
    <t>Cobertura Vegetal</t>
  </si>
  <si>
    <t xml:space="preserve"> 28. 06.001.</t>
  </si>
  <si>
    <t>CO0027</t>
  </si>
  <si>
    <t>Fornecimento e plantio de grama Batatais em placas</t>
  </si>
  <si>
    <t xml:space="preserve"> 28. 06.003.</t>
  </si>
  <si>
    <t>CO0030</t>
  </si>
  <si>
    <t>Fornecimento e plantio grama Esmeraldas em placas</t>
  </si>
  <si>
    <t xml:space="preserve"> 28. 07.</t>
  </si>
  <si>
    <t>Árvore Ornamental</t>
  </si>
  <si>
    <t xml:space="preserve"> 28. 07.001.</t>
  </si>
  <si>
    <t>CO0028</t>
  </si>
  <si>
    <t>Fornecimento e plantio árvore ornamental com altura mínima 1,50m</t>
  </si>
  <si>
    <t xml:space="preserve"> 28. 08.</t>
  </si>
  <si>
    <t>Pedestal de Inauguração</t>
  </si>
  <si>
    <t xml:space="preserve"> 28. 08.001.</t>
  </si>
  <si>
    <t>CO0019</t>
  </si>
  <si>
    <t>Pedestal para inauguração de obra conforme projeto, exclusive placa</t>
  </si>
  <si>
    <t xml:space="preserve"> 28. 08.002.</t>
  </si>
  <si>
    <t>CO0020</t>
  </si>
  <si>
    <t>Fornecimento e colocação de placa de aço inoxidável 50x70cm para inauguração de obra</t>
  </si>
  <si>
    <t xml:space="preserve">TOTAL ITEM:  28   </t>
  </si>
  <si>
    <t xml:space="preserve"> 33.</t>
  </si>
  <si>
    <t>OBRAS VIÁRIAS</t>
  </si>
  <si>
    <t xml:space="preserve"> 33. 01.</t>
  </si>
  <si>
    <t>Regularização e Compactação</t>
  </si>
  <si>
    <t xml:space="preserve"> 33. 01.001.</t>
  </si>
  <si>
    <t>CS0001</t>
  </si>
  <si>
    <t>Regularização e compactação de sub-leito</t>
  </si>
  <si>
    <t xml:space="preserve"> 33. 01.002.</t>
  </si>
  <si>
    <t>CP0001</t>
  </si>
  <si>
    <t>Execução de base de brita graduada para pavimentação, inclusive fornecimento de materiais e compactação</t>
  </si>
  <si>
    <t xml:space="preserve"> 33. 02.</t>
  </si>
  <si>
    <t>Pavimentação</t>
  </si>
  <si>
    <t xml:space="preserve"> 33. 02.002.</t>
  </si>
  <si>
    <t>CP0002</t>
  </si>
  <si>
    <t>Pavimento asfáltico CBUQ Faixa e=3,5cm</t>
  </si>
  <si>
    <t xml:space="preserve"> 33. 02.003.</t>
  </si>
  <si>
    <t>CP0005</t>
  </si>
  <si>
    <t>Pavimento asfaltico CBUQ faixa espessura = 3cm</t>
  </si>
  <si>
    <t xml:space="preserve"> 33. 02.004.</t>
  </si>
  <si>
    <t>CS0003</t>
  </si>
  <si>
    <t>Fornecimento e execução Pavimetação em bloco de concretos sextavado 25x25x6 cm assentado sob colchão e areia 4 cm espessura</t>
  </si>
  <si>
    <t xml:space="preserve"> 33. 04.</t>
  </si>
  <si>
    <t>Sinalização Horizontal</t>
  </si>
  <si>
    <t xml:space="preserve"> 33. 04.001.</t>
  </si>
  <si>
    <t>CS0004</t>
  </si>
  <si>
    <t>Fornecimento e execução de sinalização com resina acrílica, faixa com 0,10 m de largura (vagas, inclusive simbologia de deficiente físico)</t>
  </si>
  <si>
    <t xml:space="preserve">TOTAL ITEM:  33   </t>
  </si>
  <si>
    <t>Kit de Adaptações para PNE</t>
  </si>
  <si>
    <t>Alvenaria estrutural em bloco de concreto, 14x19x39cm, espessura da parede 14cm</t>
  </si>
  <si>
    <t>Vergas e Contra-vergas</t>
  </si>
  <si>
    <t>Estrutura Metálica</t>
  </si>
  <si>
    <t xml:space="preserve"> 05. 02.009.</t>
  </si>
  <si>
    <t>C51125</t>
  </si>
  <si>
    <t>Estrutura de aço para telhas cerâmicas para casa tipo MG-91-I-2-45 PNE</t>
  </si>
  <si>
    <t xml:space="preserve"> 08. 09.006.</t>
  </si>
  <si>
    <t>C80006</t>
  </si>
  <si>
    <t>Lavatório louça s/ coluna</t>
  </si>
  <si>
    <t xml:space="preserve"> 08. 09.070.</t>
  </si>
  <si>
    <t>C80071</t>
  </si>
  <si>
    <t>Banco articulável em aço inoxidável e assento em resina antiderrapante, comprimento 70,00cm, largura 45,00cm</t>
  </si>
  <si>
    <t>Bancada em ardósia polida para banheiro e lavatório de louça de embutir</t>
  </si>
  <si>
    <t xml:space="preserve"> 08. 09.201.</t>
  </si>
  <si>
    <t>C81001</t>
  </si>
  <si>
    <t>Barra apoio em aluminio com pintura epóxi, comprimento 40,00cm</t>
  </si>
  <si>
    <t xml:space="preserve"> 08. 09.203.</t>
  </si>
  <si>
    <t>C81003</t>
  </si>
  <si>
    <t>Barra apoio em aluminio com pintura epóxi, comprimento 60,00cm</t>
  </si>
  <si>
    <t xml:space="preserve"> 08. 09.204.</t>
  </si>
  <si>
    <t>C81004</t>
  </si>
  <si>
    <t>Barra apoio em aluminio com pintura epóxi, comprimento 70,00cm</t>
  </si>
  <si>
    <t xml:space="preserve"> 08. 09.206.</t>
  </si>
  <si>
    <t>C81006</t>
  </si>
  <si>
    <t>Barra apoio em aluminio com pintura epóxi, comprimento 90,00cm</t>
  </si>
  <si>
    <t xml:space="preserve"> 10. 04.</t>
  </si>
  <si>
    <t>Esquadrias em PVC</t>
  </si>
  <si>
    <t xml:space="preserve"> 10. 04.005.</t>
  </si>
  <si>
    <t>CA0106</t>
  </si>
  <si>
    <t>Porta sanfonada em PVC 1,10x2,10m</t>
  </si>
  <si>
    <t>Esquadrias Mista</t>
  </si>
  <si>
    <t>Revestimento Interno</t>
  </si>
  <si>
    <t>Reboco tipo paulista com argamassa de cimento, cal hidratada e areia traço 1:2:8</t>
  </si>
  <si>
    <t>Emboço com argamassa de cimento, cal hidratada e areia traço 1:2:8</t>
  </si>
  <si>
    <t xml:space="preserve"> 11. 01.010.</t>
  </si>
  <si>
    <t>CB0010</t>
  </si>
  <si>
    <t>Azulejo 15x15cm assentado com argamassa pré-fabricada de cimento colante, juntas a prumo, inclusive rejunte</t>
  </si>
  <si>
    <t xml:space="preserve"> 12. 02.004.</t>
  </si>
  <si>
    <t>CC0067</t>
  </si>
  <si>
    <t>Sóculo em concreto fck=25,0MPa para adequação da altura do vaso sanitário, largura 30,00cm, comprimento 50,00cm e altura 8,00cm</t>
  </si>
  <si>
    <t>Pintura Interna para Paredes e Tetos</t>
  </si>
  <si>
    <t xml:space="preserve"> 14. 01.011.</t>
  </si>
  <si>
    <t>CE0011</t>
  </si>
  <si>
    <t>Pintura com tinta látex acrílica sobre sóculo</t>
  </si>
  <si>
    <t xml:space="preserve"> 15. 01.035.</t>
  </si>
  <si>
    <t>CF0035</t>
  </si>
  <si>
    <t>Rampa para acesso ao passeio em concreto fck=25,0MPa, espessura 8cm, largura 1,20m, inclinação máxima de 8%, inclusive acabamento desempenado</t>
  </si>
  <si>
    <t>Canteiro de Obras - MG-3-CO-35-52</t>
  </si>
  <si>
    <t xml:space="preserve"> 04. 06.</t>
  </si>
  <si>
    <t>Painéis de Vedação</t>
  </si>
  <si>
    <t xml:space="preserve"> 04. 06.001.</t>
  </si>
  <si>
    <t>C40061</t>
  </si>
  <si>
    <t>Painel de vedação em compensado de madeira 12mm com estrutura de madeira 6x6cm</t>
  </si>
  <si>
    <t>COBERTURA</t>
  </si>
  <si>
    <t xml:space="preserve"> 05. 01.</t>
  </si>
  <si>
    <t>Estruturas de Madeira</t>
  </si>
  <si>
    <t xml:space="preserve"> 05. 01.050.</t>
  </si>
  <si>
    <t>C51109</t>
  </si>
  <si>
    <t>Estrutura madeira para telhas onduladas fibrocimento para instalações provisórias</t>
  </si>
  <si>
    <t xml:space="preserve"> 05. 04.</t>
  </si>
  <si>
    <t>Telhamento em Fibrocimento</t>
  </si>
  <si>
    <t xml:space="preserve"> 05. 04.003.</t>
  </si>
  <si>
    <t>C51002</t>
  </si>
  <si>
    <t>Cobertura com telha fibrocimento ondulada, espessura 6mm, comprimento 1,83m</t>
  </si>
  <si>
    <t>INSTALAÇÕES ELÉTRICAS, TELEF E ANTENA DE TV</t>
  </si>
  <si>
    <t xml:space="preserve"> 07. 01.004.</t>
  </si>
  <si>
    <t>C70004</t>
  </si>
  <si>
    <t>Ramal ligação elétrico interno aéreo, 1 linha, exceto fiação</t>
  </si>
  <si>
    <t xml:space="preserve"> 07. 01.051.</t>
  </si>
  <si>
    <t>C70224</t>
  </si>
  <si>
    <t>Padrão entrada energia elétrica aéreo, trifásico, com disjuntor 90A, 7m padrão CEMIG com reaproveitamento de 5 vezes</t>
  </si>
  <si>
    <t xml:space="preserve"> 07. 02.001.</t>
  </si>
  <si>
    <t>C70007</t>
  </si>
  <si>
    <t>Quadro distribuição energia elétrica em chapa aço, para 8 circuitos sem barramento</t>
  </si>
  <si>
    <t xml:space="preserve"> 07. 03.016.</t>
  </si>
  <si>
    <t>C70030</t>
  </si>
  <si>
    <t>Disjuntor bipolar 32A colocado em quadro distribuição</t>
  </si>
  <si>
    <t xml:space="preserve"> 07. 03.040.</t>
  </si>
  <si>
    <t>C70390</t>
  </si>
  <si>
    <t>Disjuntor diferencial bipolar 32A colocado em quadro distribuição</t>
  </si>
  <si>
    <t>Fios e Conectores</t>
  </si>
  <si>
    <t>C70082</t>
  </si>
  <si>
    <t>Fio isolado PVC seção 1,5mm² 750V 70°C inclusive roldana de fixação</t>
  </si>
  <si>
    <t>Fio isolado PVC seção 2,5mm² 750V 70°C inclusive roldana de fixação</t>
  </si>
  <si>
    <t xml:space="preserve"> 07. 06.003.</t>
  </si>
  <si>
    <t>C70084</t>
  </si>
  <si>
    <t>Fio isolado PVC seção 4mm² 750V 70°C</t>
  </si>
  <si>
    <t xml:space="preserve"> 07. 06.020.</t>
  </si>
  <si>
    <t>C70101</t>
  </si>
  <si>
    <t>Cabo isolado em PVC seção 16mm² 0,6/1kV 70°C - reaproveitamento de 5 vezes</t>
  </si>
  <si>
    <t xml:space="preserve"> 07. 06.021.</t>
  </si>
  <si>
    <t>C70102</t>
  </si>
  <si>
    <t>Cabo isolado em PVC seção 25mm² 0,6/1kV 70°C - reaproveitamento de 5 vezes</t>
  </si>
  <si>
    <t>Tomada de sobrepor 3 pólos, 20A-250V</t>
  </si>
  <si>
    <t xml:space="preserve"> 07. 07.014.</t>
  </si>
  <si>
    <t>C70139</t>
  </si>
  <si>
    <t>Interruptor de sobrepor 1 tecla simples, 10A-250V</t>
  </si>
  <si>
    <t xml:space="preserve"> 07. 08.001.</t>
  </si>
  <si>
    <t>C70186</t>
  </si>
  <si>
    <t>Boquilha (receptáculo)</t>
  </si>
  <si>
    <t xml:space="preserve"> 08. 03.050.</t>
  </si>
  <si>
    <t>C85658</t>
  </si>
  <si>
    <t>Caixa d'água para instalações provisórias</t>
  </si>
  <si>
    <t xml:space="preserve"> 08. 03.051.</t>
  </si>
  <si>
    <t>C51108</t>
  </si>
  <si>
    <t>Estrutura em madeira para torre de reservatório de água</t>
  </si>
  <si>
    <t xml:space="preserve"> 08. 04.053.</t>
  </si>
  <si>
    <t>C85705</t>
  </si>
  <si>
    <t>Distribuição de água fria para instalações provisórias MG-3-CO-35-52</t>
  </si>
  <si>
    <t xml:space="preserve"> 08. 06.052.</t>
  </si>
  <si>
    <t>C85706</t>
  </si>
  <si>
    <t>Distribuição de esgoto sanitário para instalações provisórias MG-3-CO-35-52</t>
  </si>
  <si>
    <t xml:space="preserve"> 08. 08.050.</t>
  </si>
  <si>
    <t>C80663</t>
  </si>
  <si>
    <t>Caixa de inspeção pré-moldada, diâmetro interno 40cm, diâmetro externo 47cm e altura interna 50cm</t>
  </si>
  <si>
    <t xml:space="preserve"> 08. 08.060.</t>
  </si>
  <si>
    <t>C80592</t>
  </si>
  <si>
    <t>Caixa de gordura pré-moldada, diâmetro interno 30cm, diâmetro externo 37cm e altura interna 30cm</t>
  </si>
  <si>
    <t xml:space="preserve"> 08. 08.090.</t>
  </si>
  <si>
    <t>CV0001</t>
  </si>
  <si>
    <t>Fossa para modulo sanitário unifamiliar Ø=0,80m prof 3,00m</t>
  </si>
  <si>
    <t xml:space="preserve"> 08. 09.001.</t>
  </si>
  <si>
    <t>C80625</t>
  </si>
  <si>
    <t>Vaso sanitário simples louça</t>
  </si>
  <si>
    <t xml:space="preserve"> 08. 09.002.</t>
  </si>
  <si>
    <t>C85662</t>
  </si>
  <si>
    <t>Caixa de descarga de sobrepor de plástico</t>
  </si>
  <si>
    <t>Lavatório louça sem coluna</t>
  </si>
  <si>
    <t xml:space="preserve"> 08. 09.023.</t>
  </si>
  <si>
    <t>C80024</t>
  </si>
  <si>
    <t>Torneira plástica para lavatório</t>
  </si>
  <si>
    <t xml:space="preserve"> 08. 09.024.</t>
  </si>
  <si>
    <t>C80025</t>
  </si>
  <si>
    <t>Torneira plástica para pia cozinha</t>
  </si>
  <si>
    <t>Válvula PVC sem ladrão lavatório Ø7/8"</t>
  </si>
  <si>
    <t xml:space="preserve"> 08. 09.032.</t>
  </si>
  <si>
    <t>C80034</t>
  </si>
  <si>
    <t>Válvula em PVC para pia cozinha Ø 7/8</t>
  </si>
  <si>
    <t xml:space="preserve"> 08. 09.050.</t>
  </si>
  <si>
    <t>C85660</t>
  </si>
  <si>
    <t>Mictório em louça</t>
  </si>
  <si>
    <t xml:space="preserve"> 08. 09.060.</t>
  </si>
  <si>
    <t>C85663</t>
  </si>
  <si>
    <t>Bebedouro de pressão para 40 p/h com reaproveitamento de 5 vezes</t>
  </si>
  <si>
    <t xml:space="preserve"> 08. 09.090.</t>
  </si>
  <si>
    <t>C85664</t>
  </si>
  <si>
    <t>Pia em mármore sintético 140x50cm</t>
  </si>
  <si>
    <t xml:space="preserve"> 10. 01.</t>
  </si>
  <si>
    <t>Ferragens</t>
  </si>
  <si>
    <t xml:space="preserve"> 10. 01.001.</t>
  </si>
  <si>
    <t>CA0001</t>
  </si>
  <si>
    <t>Dobradiça ferro largura 2 1/2" e altura 3</t>
  </si>
  <si>
    <t xml:space="preserve"> 10. 50.</t>
  </si>
  <si>
    <t>Abertura de Passagens e Iluminação</t>
  </si>
  <si>
    <t xml:space="preserve"> 10. 50.001.</t>
  </si>
  <si>
    <t>CA0117</t>
  </si>
  <si>
    <t>Abertura de vãos e passagens em divisórias de compensado</t>
  </si>
  <si>
    <t xml:space="preserve"> 12. 01.</t>
  </si>
  <si>
    <t>Lastros</t>
  </si>
  <si>
    <t xml:space="preserve"> 12. 01.001.</t>
  </si>
  <si>
    <t>CC0001</t>
  </si>
  <si>
    <t>Lastro impermeabilizante em concreto fck=10,0MPa, espessura 4cm</t>
  </si>
  <si>
    <t xml:space="preserve"> 12. 03.002.</t>
  </si>
  <si>
    <t>CC0069</t>
  </si>
  <si>
    <t>Piso cimentado natado com argamassa de cimento e areia traço 1:4</t>
  </si>
  <si>
    <t xml:space="preserve"> 12. 03.003.</t>
  </si>
  <si>
    <t>CC0070</t>
  </si>
  <si>
    <t>Acabamento desempenado manual da superfície final de pisos de concreto</t>
  </si>
  <si>
    <t xml:space="preserve"> 15. 05.</t>
  </si>
  <si>
    <t>Equipamentos para Instalações Provisórias</t>
  </si>
  <si>
    <t xml:space="preserve"> 15. 05.001.</t>
  </si>
  <si>
    <t>C90006</t>
  </si>
  <si>
    <t>Fogareiro 1,00x2,30m</t>
  </si>
  <si>
    <t xml:space="preserve"> 15. 10.003.</t>
  </si>
  <si>
    <t>CL0043</t>
  </si>
  <si>
    <t>Controle tecnológico (ensaios de materias de obra)</t>
  </si>
  <si>
    <t xml:space="preserve"> 15. 10.007.</t>
  </si>
  <si>
    <t>Ligações provisórias</t>
  </si>
  <si>
    <t xml:space="preserve"> 15. 10.009.</t>
  </si>
  <si>
    <t>Manutenção de canteiro / consumo</t>
  </si>
  <si>
    <t xml:space="preserve"> 15. 10.010.</t>
  </si>
  <si>
    <t>Transporte de máquinas e equipamentos</t>
  </si>
  <si>
    <t xml:space="preserve"> 15. 10.011.</t>
  </si>
  <si>
    <t>Gestão de resíduos / qualidade</t>
  </si>
  <si>
    <t xml:space="preserve"> 15. 10.012.</t>
  </si>
  <si>
    <t>Administração local</t>
  </si>
  <si>
    <t xml:space="preserve"> 20.</t>
  </si>
  <si>
    <t>EQUIPAMENTOS E MOBILIÁRIO</t>
  </si>
  <si>
    <t xml:space="preserve"> 20. 50.</t>
  </si>
  <si>
    <t>Móveis Para Instalação Provisória</t>
  </si>
  <si>
    <t xml:space="preserve"> 20. 50.001.</t>
  </si>
  <si>
    <t>CZ0005</t>
  </si>
  <si>
    <t>Bancos para instalação provisório em madeira de 3a</t>
  </si>
  <si>
    <t xml:space="preserve"> 20. 50.002.</t>
  </si>
  <si>
    <t>CZ0006</t>
  </si>
  <si>
    <t>Mesa para instalações provisórias em madeira de 3a</t>
  </si>
  <si>
    <t xml:space="preserve"> 20. 50.004.</t>
  </si>
  <si>
    <t>C85697</t>
  </si>
  <si>
    <t>Armário metálico 8 portas, altura 2,40m, largura 1,20m, profundidade 0,40m com prateleira - reaproveitamento 5 vezes</t>
  </si>
  <si>
    <t xml:space="preserve">TOTAL ITEM:  20   </t>
  </si>
  <si>
    <t/>
  </si>
  <si>
    <t>Desconto</t>
  </si>
  <si>
    <t>BDI:</t>
  </si>
  <si>
    <t>Digitar o valor do desconto</t>
  </si>
  <si>
    <t>O valor do BDI será calculado</t>
  </si>
  <si>
    <t>para o envio da composicao de BDI</t>
  </si>
  <si>
    <t xml:space="preserve">Imprimir em papel timbrado </t>
  </si>
  <si>
    <t>ou adicionar a logomarca no cabeçalho</t>
  </si>
  <si>
    <t>Desconto:</t>
  </si>
  <si>
    <t xml:space="preserve">TOTAL: </t>
  </si>
  <si>
    <t>Ingaí - MG    C.H. Residencial Sebastião Leite da Silva     31 Uhs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</si>
</sst>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18" fillId="0" borderId="0" xfId="0" applyFont="1" applyFill="1"/>
    <xf numFmtId="0" fontId="19" fillId="0" borderId="0" xfId="0" applyFont="1"/>
    <xf numFmtId="49" fontId="19" fillId="0" borderId="0" xfId="0" applyNumberFormat="1" applyFont="1" applyAlignment="1">
      <alignment horizontal="left" vertical="top" wrapText="1"/>
    </xf>
    <xf numFmtId="4" fontId="0" fillId="0" borderId="0" xfId="0" applyNumberFormat="1"/>
    <xf numFmtId="4" fontId="0" fillId="33" borderId="0" xfId="0" applyNumberFormat="1" applyFill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Fill="1"/>
    <xf numFmtId="0" fontId="16" fillId="0" borderId="0" xfId="0" applyFont="1"/>
    <xf numFmtId="49" fontId="16" fillId="0" borderId="0" xfId="0" applyNumberFormat="1" applyFont="1" applyAlignment="1">
      <alignment horizontal="left" vertical="top" wrapText="1"/>
    </xf>
    <xf numFmtId="4" fontId="16" fillId="0" borderId="0" xfId="0" applyNumberFormat="1" applyFont="1"/>
    <xf numFmtId="4" fontId="0" fillId="33" borderId="0" xfId="0" applyNumberFormat="1" applyFont="1" applyFill="1"/>
    <xf numFmtId="0" fontId="0" fillId="0" borderId="0" xfId="0" applyFill="1"/>
    <xf numFmtId="49" fontId="0" fillId="0" borderId="0" xfId="0" applyNumberFormat="1" applyAlignment="1">
      <alignment horizontal="left" vertical="top" wrapText="1"/>
    </xf>
    <xf numFmtId="4" fontId="20" fillId="0" borderId="0" xfId="0" applyNumberFormat="1" applyFont="1"/>
    <xf numFmtId="4" fontId="21" fillId="0" borderId="0" xfId="0" applyNumberFormat="1" applyFont="1"/>
    <xf numFmtId="4" fontId="16" fillId="33" borderId="0" xfId="0" applyNumberFormat="1" applyFont="1" applyFill="1"/>
    <xf numFmtId="4" fontId="0" fillId="0" borderId="0" xfId="0" applyNumberFormat="1" applyProtection="1">
      <protection locked="0"/>
    </xf>
    <xf numFmtId="49" fontId="0" fillId="0" borderId="0" xfId="0" applyNumberFormat="1" applyFill="1" applyAlignment="1">
      <alignment horizontal="left" vertical="top" wrapText="1"/>
    </xf>
    <xf numFmtId="4" fontId="20" fillId="0" borderId="0" xfId="0" applyNumberFormat="1" applyFont="1" applyFill="1"/>
    <xf numFmtId="4" fontId="0" fillId="0" borderId="0" xfId="0" applyNumberFormat="1" applyFill="1"/>
    <xf numFmtId="0" fontId="22" fillId="0" borderId="0" xfId="0" applyFont="1" applyAlignment="1" applyProtection="1">
      <alignment vertical="center"/>
    </xf>
    <xf numFmtId="4" fontId="14" fillId="0" borderId="0" xfId="0" applyNumberFormat="1" applyFont="1"/>
    <xf numFmtId="4" fontId="20" fillId="33" borderId="0" xfId="0" applyNumberFormat="1" applyFont="1" applyFill="1"/>
    <xf numFmtId="0" fontId="20" fillId="0" borderId="0" xfId="0" applyFont="1" applyFill="1"/>
    <xf numFmtId="49" fontId="20" fillId="0" borderId="0" xfId="0" applyNumberFormat="1" applyFont="1" applyFill="1" applyAlignment="1">
      <alignment horizontal="left" vertical="top" wrapText="1"/>
    </xf>
    <xf numFmtId="4" fontId="20" fillId="0" borderId="0" xfId="0" applyNumberFormat="1" applyFont="1" applyFill="1" applyProtection="1"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" fontId="20" fillId="0" borderId="0" xfId="0" applyNumberFormat="1" applyFont="1" applyAlignment="1">
      <alignment vertical="center"/>
    </xf>
    <xf numFmtId="4" fontId="0" fillId="33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18" fillId="0" borderId="0" xfId="0" applyFont="1"/>
    <xf numFmtId="4" fontId="21" fillId="0" borderId="0" xfId="0" applyNumberFormat="1" applyFont="1" applyFill="1" applyProtection="1">
      <protection locked="0"/>
    </xf>
    <xf numFmtId="0" fontId="18" fillId="0" borderId="0" xfId="0" applyFont="1" applyAlignment="1">
      <alignment vertical="center"/>
    </xf>
    <xf numFmtId="4" fontId="0" fillId="35" borderId="0" xfId="0" applyNumberFormat="1" applyFill="1"/>
    <xf numFmtId="0" fontId="16" fillId="0" borderId="0" xfId="0" applyFont="1" applyAlignment="1">
      <alignment vertical="center"/>
    </xf>
    <xf numFmtId="4" fontId="0" fillId="35" borderId="0" xfId="0" applyNumberFormat="1" applyFont="1" applyFill="1"/>
    <xf numFmtId="4" fontId="16" fillId="35" borderId="0" xfId="0" applyNumberFormat="1" applyFont="1" applyFill="1"/>
    <xf numFmtId="2" fontId="0" fillId="0" borderId="0" xfId="0" applyNumberFormat="1" applyProtection="1">
      <protection locked="0"/>
    </xf>
    <xf numFmtId="49" fontId="18" fillId="0" borderId="0" xfId="0" applyNumberFormat="1" applyFont="1" applyAlignment="1">
      <alignment horizontal="left" vertical="top" wrapText="1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/>
    <xf numFmtId="0" fontId="18" fillId="0" borderId="0" xfId="0" applyFont="1" applyProtection="1">
      <protection locked="0"/>
    </xf>
    <xf numFmtId="10" fontId="18" fillId="0" borderId="0" xfId="0" applyNumberFormat="1" applyFont="1" applyProtection="1">
      <protection locked="0"/>
    </xf>
    <xf numFmtId="4" fontId="16" fillId="0" borderId="0" xfId="0" applyNumberFormat="1" applyFont="1" applyAlignment="1">
      <alignment vertical="center"/>
    </xf>
    <xf numFmtId="0" fontId="16" fillId="0" borderId="0" xfId="0" applyFont="1" applyProtection="1">
      <protection locked="0"/>
    </xf>
    <xf numFmtId="4" fontId="18" fillId="33" borderId="0" xfId="0" applyNumberFormat="1" applyFont="1" applyFill="1" applyAlignment="1">
      <alignment vertical="center"/>
    </xf>
    <xf numFmtId="4" fontId="0" fillId="33" borderId="0" xfId="0" applyNumberFormat="1" applyFont="1" applyFill="1" applyAlignment="1">
      <alignment vertical="center"/>
    </xf>
    <xf numFmtId="4" fontId="16" fillId="33" borderId="0" xfId="0" applyNumberFormat="1" applyFont="1" applyFill="1" applyAlignment="1">
      <alignment vertical="center"/>
    </xf>
    <xf numFmtId="10" fontId="18" fillId="0" borderId="0" xfId="0" applyNumberFormat="1" applyFont="1"/>
    <xf numFmtId="10" fontId="16" fillId="0" borderId="0" xfId="0" applyNumberFormat="1" applyFont="1" applyProtection="1">
      <protection locked="0"/>
    </xf>
    <xf numFmtId="0" fontId="16" fillId="34" borderId="10" xfId="0" applyFont="1" applyFill="1" applyBorder="1" applyProtection="1"/>
    <xf numFmtId="0" fontId="16" fillId="34" borderId="11" xfId="0" applyFont="1" applyFill="1" applyBorder="1" applyProtection="1"/>
    <xf numFmtId="0" fontId="16" fillId="34" borderId="12" xfId="0" applyFont="1" applyFill="1" applyBorder="1" applyProtection="1"/>
    <xf numFmtId="0" fontId="16" fillId="34" borderId="13" xfId="0" applyFont="1" applyFill="1" applyBorder="1" applyProtection="1"/>
    <xf numFmtId="0" fontId="16" fillId="34" borderId="0" xfId="0" applyFont="1" applyFill="1" applyBorder="1" applyProtection="1"/>
    <xf numFmtId="0" fontId="16" fillId="34" borderId="14" xfId="0" applyFont="1" applyFill="1" applyBorder="1" applyProtection="1"/>
    <xf numFmtId="4" fontId="16" fillId="34" borderId="13" xfId="0" applyNumberFormat="1" applyFont="1" applyFill="1" applyBorder="1" applyProtection="1"/>
    <xf numFmtId="0" fontId="16" fillId="34" borderId="15" xfId="0" applyFont="1" applyFill="1" applyBorder="1" applyProtection="1"/>
    <xf numFmtId="0" fontId="16" fillId="34" borderId="16" xfId="0" applyFont="1" applyFill="1" applyBorder="1" applyProtection="1"/>
    <xf numFmtId="0" fontId="16" fillId="34" borderId="17" xfId="0" applyFont="1" applyFill="1" applyBorder="1" applyProtection="1"/>
    <xf numFmtId="0" fontId="18" fillId="0" borderId="0" xfId="0" applyFont="1" applyAlignment="1">
      <alignment horizontal="right"/>
    </xf>
    <xf numFmtId="10" fontId="16" fillId="0" borderId="0" xfId="0" applyNumberFormat="1" applyFont="1" applyProtection="1"/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Nota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4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&#237;pios/Santo%20Ant&#244;nio%20do%20Grama/2018%20-%20CH%20Residencial%20Novo%20Ros&#225;rio/FRE%20-%20Hab%20-Santo%20Antonio%20do%20Grama%20-%20CH%20Res%20Novo%20Rosario%20-%20Licita&#231;&#227;o%20-%2024%20ja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%20-%20Hab%20-COHAB%20-%20INGA&#205;%20-%20C.H.%20Residencial%20Sebasti&#227;o%20Leite%20da%20Silva%20-%2025%20SET%202018%20-%20LICIT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Orç_sintético"/>
      <sheetName val="Orç_analítico_Hab_Faixa_I"/>
      <sheetName val="Orç_eventos_Infra"/>
      <sheetName val="Orç_analítico_Equipamen_Faixa_I"/>
      <sheetName val="Cronograma"/>
      <sheetName val="Instruções"/>
      <sheetName val="Notas"/>
      <sheetName val="MG91"/>
      <sheetName val="Rad200"/>
      <sheetName val="Infra"/>
      <sheetName val="PNE"/>
      <sheetName val="CO"/>
      <sheetName val="Rad200-C"/>
      <sheetName val="HidSan-C"/>
    </sheetNames>
    <sheetDataSet>
      <sheetData sheetId="0">
        <row r="4">
          <cell r="D4" t="str">
            <v>Apoio à Produção de Imóveis - Pessoa Jurídica</v>
          </cell>
        </row>
        <row r="8">
          <cell r="A8">
            <v>0</v>
          </cell>
        </row>
        <row r="33">
          <cell r="E33" t="str">
            <v>não</v>
          </cell>
        </row>
        <row r="101">
          <cell r="L101" t="str">
            <v>sim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Santo Antônio do Grama - MG    RESIDENCIAL NOVO ROSÁRIO     38 Uhs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Orç_sintético"/>
      <sheetName val="Orç_analítico_Hab_Faixa_I"/>
      <sheetName val="Orç_eventos_Infra"/>
      <sheetName val="Orç_analítico_Equipamen_Faixa_I"/>
      <sheetName val="Cronograma"/>
      <sheetName val="Instruções"/>
      <sheetName val="Notas"/>
      <sheetName val="MG91"/>
      <sheetName val="Rad200"/>
      <sheetName val="Rad400"/>
      <sheetName val="Infra"/>
      <sheetName val="PNE"/>
      <sheetName val="CO"/>
      <sheetName val="HidSan-C"/>
      <sheetName val="Rad200-C"/>
    </sheetNames>
    <sheetDataSet>
      <sheetData sheetId="0">
        <row r="4">
          <cell r="D4" t="str">
            <v>Apoio à Produção de Imóveis - Pessoa Jurídica</v>
          </cell>
        </row>
        <row r="8">
          <cell r="A8">
            <v>0</v>
          </cell>
        </row>
        <row r="33">
          <cell r="E33" t="str">
            <v>não</v>
          </cell>
        </row>
        <row r="100">
          <cell r="L100" t="str">
            <v>sim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49"/>
  <sheetViews>
    <sheetView tabSelected="1" workbookViewId="0">
      <selection activeCell="H2" sqref="H2"/>
    </sheetView>
  </sheetViews>
  <sheetFormatPr defaultRowHeight="15" x14ac:dyDescent="0.25"/>
  <cols>
    <col min="1" max="1" width="10.85546875" style="13" customWidth="1"/>
    <col min="2" max="2" width="7.85546875" hidden="1" customWidth="1"/>
    <col min="3" max="3" width="97.28515625" style="14" customWidth="1"/>
    <col min="4" max="4" width="5.28515625" customWidth="1"/>
    <col min="5" max="5" width="8.140625" style="4" customWidth="1"/>
    <col min="6" max="6" width="9" style="5" hidden="1" customWidth="1"/>
    <col min="7" max="7" width="9" style="4" customWidth="1"/>
    <col min="8" max="8" width="10.42578125" style="4" customWidth="1"/>
    <col min="9" max="9" width="12.42578125" style="4" customWidth="1"/>
    <col min="15" max="15" width="0" hidden="1" customWidth="1"/>
  </cols>
  <sheetData>
    <row r="1" spans="1:15" ht="16.5" thickBot="1" x14ac:dyDescent="0.3">
      <c r="A1" s="1" t="s">
        <v>1018</v>
      </c>
      <c r="B1" s="2"/>
      <c r="C1" s="3"/>
      <c r="G1" s="11" t="s">
        <v>1010</v>
      </c>
      <c r="H1" s="11" t="s">
        <v>1009</v>
      </c>
      <c r="O1" s="6">
        <v>31</v>
      </c>
    </row>
    <row r="2" spans="1:15" ht="15.75" x14ac:dyDescent="0.25">
      <c r="A2" s="1" t="s">
        <v>0</v>
      </c>
      <c r="B2" s="2"/>
      <c r="C2" s="3"/>
      <c r="G2" s="64">
        <f>-1.3*(H2-1)-1</f>
        <v>0.30000000000000004</v>
      </c>
      <c r="H2" s="52">
        <v>0</v>
      </c>
      <c r="K2" s="53" t="s">
        <v>1011</v>
      </c>
      <c r="L2" s="54"/>
      <c r="M2" s="54"/>
      <c r="N2" s="55"/>
    </row>
    <row r="3" spans="1:15" x14ac:dyDescent="0.25">
      <c r="K3" s="56" t="s">
        <v>1012</v>
      </c>
      <c r="L3" s="57"/>
      <c r="M3" s="57"/>
      <c r="N3" s="58"/>
    </row>
    <row r="4" spans="1:15" x14ac:dyDescent="0.25">
      <c r="A4" s="8" t="s">
        <v>1</v>
      </c>
      <c r="B4" s="9" t="s">
        <v>2</v>
      </c>
      <c r="C4" s="10" t="s">
        <v>3</v>
      </c>
      <c r="D4" s="9" t="s">
        <v>4</v>
      </c>
      <c r="E4" s="11" t="s">
        <v>5</v>
      </c>
      <c r="F4" s="12" t="s">
        <v>6</v>
      </c>
      <c r="G4" s="11" t="s">
        <v>7</v>
      </c>
      <c r="H4" s="11" t="s">
        <v>8</v>
      </c>
      <c r="K4" s="59" t="s">
        <v>1013</v>
      </c>
      <c r="L4" s="57"/>
      <c r="M4" s="57"/>
      <c r="N4" s="58"/>
    </row>
    <row r="5" spans="1:15" x14ac:dyDescent="0.25">
      <c r="K5" s="56" t="s">
        <v>1014</v>
      </c>
      <c r="L5" s="57"/>
      <c r="M5" s="57"/>
      <c r="N5" s="58"/>
    </row>
    <row r="6" spans="1:15" ht="15.75" thickBot="1" x14ac:dyDescent="0.3">
      <c r="A6" s="8" t="s">
        <v>9</v>
      </c>
      <c r="B6" s="9"/>
      <c r="C6" s="10" t="s">
        <v>10</v>
      </c>
      <c r="F6" s="5" t="s">
        <v>11</v>
      </c>
      <c r="G6" s="4" t="s">
        <v>11</v>
      </c>
      <c r="K6" s="60" t="s">
        <v>1015</v>
      </c>
      <c r="L6" s="61"/>
      <c r="M6" s="61"/>
      <c r="N6" s="62"/>
    </row>
    <row r="7" spans="1:15" x14ac:dyDescent="0.25">
      <c r="A7" s="13" t="s">
        <v>12</v>
      </c>
      <c r="C7" s="14" t="s">
        <v>13</v>
      </c>
      <c r="F7" s="5" t="s">
        <v>11</v>
      </c>
      <c r="G7" s="4" t="s">
        <v>11</v>
      </c>
    </row>
    <row r="8" spans="1:15" x14ac:dyDescent="0.25">
      <c r="A8" s="13" t="s">
        <v>14</v>
      </c>
      <c r="B8" t="s">
        <v>15</v>
      </c>
      <c r="C8" s="14" t="s">
        <v>16</v>
      </c>
      <c r="D8" t="s">
        <v>17</v>
      </c>
      <c r="E8" s="15">
        <v>44.78</v>
      </c>
      <c r="F8" s="5">
        <v>5.3</v>
      </c>
      <c r="G8" s="4">
        <f>+F8*(1+$G$2)</f>
        <v>6.89</v>
      </c>
      <c r="H8" s="4">
        <f>ROUND((E8*G8),2)</f>
        <v>308.52999999999997</v>
      </c>
    </row>
    <row r="9" spans="1:15" x14ac:dyDescent="0.25">
      <c r="A9" s="13" t="s">
        <v>18</v>
      </c>
      <c r="B9" t="s">
        <v>19</v>
      </c>
      <c r="C9" s="14" t="s">
        <v>20</v>
      </c>
      <c r="D9" t="s">
        <v>21</v>
      </c>
      <c r="E9" s="15">
        <v>1</v>
      </c>
      <c r="F9" s="5">
        <v>15.875</v>
      </c>
      <c r="G9" s="4">
        <f>+F9*(1+$G$2)</f>
        <v>20.637499999999999</v>
      </c>
      <c r="H9" s="4">
        <f>ROUND((E9*G9),2)</f>
        <v>20.64</v>
      </c>
    </row>
    <row r="10" spans="1:15" x14ac:dyDescent="0.25">
      <c r="A10" s="13" t="s">
        <v>22</v>
      </c>
      <c r="B10" t="s">
        <v>23</v>
      </c>
      <c r="C10" s="14" t="s">
        <v>24</v>
      </c>
      <c r="D10" t="s">
        <v>25</v>
      </c>
      <c r="E10" s="15">
        <v>1</v>
      </c>
      <c r="F10" s="5">
        <v>30</v>
      </c>
      <c r="G10" s="4">
        <f>+F10*(1+$G$2)</f>
        <v>39</v>
      </c>
      <c r="H10" s="4">
        <f>ROUND((E10*G10),2)</f>
        <v>39</v>
      </c>
    </row>
    <row r="11" spans="1:15" x14ac:dyDescent="0.25">
      <c r="E11" s="15"/>
      <c r="F11" s="5" t="s">
        <v>1008</v>
      </c>
    </row>
    <row r="12" spans="1:15" x14ac:dyDescent="0.25">
      <c r="C12" s="10" t="s">
        <v>26</v>
      </c>
      <c r="D12" s="9"/>
      <c r="E12" s="16"/>
      <c r="F12" s="17" t="s">
        <v>1008</v>
      </c>
      <c r="G12" s="11"/>
      <c r="H12" s="11"/>
      <c r="I12" s="11">
        <f>SUM(H7:H10)</f>
        <v>368.16999999999996</v>
      </c>
    </row>
    <row r="13" spans="1:15" x14ac:dyDescent="0.25">
      <c r="E13" s="15"/>
      <c r="F13" s="5" t="s">
        <v>1008</v>
      </c>
    </row>
    <row r="14" spans="1:15" x14ac:dyDescent="0.25">
      <c r="A14" s="8" t="s">
        <v>27</v>
      </c>
      <c r="B14" s="9"/>
      <c r="C14" s="10" t="s">
        <v>28</v>
      </c>
      <c r="E14" s="15"/>
      <c r="F14" s="5" t="s">
        <v>11</v>
      </c>
    </row>
    <row r="15" spans="1:15" x14ac:dyDescent="0.25">
      <c r="A15" s="13" t="s">
        <v>29</v>
      </c>
      <c r="C15" s="14" t="s">
        <v>30</v>
      </c>
      <c r="E15" s="15"/>
      <c r="F15" s="5" t="s">
        <v>11</v>
      </c>
    </row>
    <row r="16" spans="1:15" x14ac:dyDescent="0.25">
      <c r="A16" s="13" t="s">
        <v>31</v>
      </c>
      <c r="B16" t="s">
        <v>32</v>
      </c>
      <c r="C16" s="19" t="s">
        <v>33</v>
      </c>
      <c r="D16" t="s">
        <v>34</v>
      </c>
      <c r="E16" s="15">
        <v>11.3</v>
      </c>
      <c r="F16" s="5">
        <v>19.41</v>
      </c>
      <c r="G16" s="4">
        <f>+F16*(1+$G$2)</f>
        <v>25.233000000000001</v>
      </c>
      <c r="H16" s="4">
        <f>ROUND((E16*G16),2)</f>
        <v>285.13</v>
      </c>
    </row>
    <row r="17" spans="1:11" x14ac:dyDescent="0.25">
      <c r="A17" s="13" t="s">
        <v>35</v>
      </c>
      <c r="B17" t="s">
        <v>36</v>
      </c>
      <c r="C17" s="19" t="s">
        <v>37</v>
      </c>
      <c r="D17" t="s">
        <v>34</v>
      </c>
      <c r="E17" s="15">
        <v>33</v>
      </c>
      <c r="F17" s="5">
        <v>19.41</v>
      </c>
      <c r="G17" s="4">
        <f>+F17*(1+$G$2)</f>
        <v>25.233000000000001</v>
      </c>
      <c r="H17" s="4">
        <f>ROUND((E17*G17),2)</f>
        <v>832.69</v>
      </c>
    </row>
    <row r="18" spans="1:11" x14ac:dyDescent="0.25">
      <c r="A18" s="13" t="s">
        <v>38</v>
      </c>
      <c r="C18" s="14" t="s">
        <v>39</v>
      </c>
      <c r="E18" s="15"/>
      <c r="F18" s="5" t="s">
        <v>11</v>
      </c>
    </row>
    <row r="19" spans="1:11" x14ac:dyDescent="0.25">
      <c r="A19" s="13" t="s">
        <v>40</v>
      </c>
      <c r="B19" t="s">
        <v>41</v>
      </c>
      <c r="C19" s="14" t="s">
        <v>42</v>
      </c>
      <c r="D19" t="s">
        <v>17</v>
      </c>
      <c r="E19" s="15">
        <v>43.34</v>
      </c>
      <c r="F19" s="5">
        <v>50.35</v>
      </c>
      <c r="G19" s="4">
        <f>+F19*(1+$G$2)</f>
        <v>65.454999999999998</v>
      </c>
      <c r="H19" s="4">
        <f>ROUND((E19*G19),2)</f>
        <v>2836.82</v>
      </c>
    </row>
    <row r="20" spans="1:11" x14ac:dyDescent="0.25">
      <c r="E20" s="15"/>
      <c r="F20" s="5" t="s">
        <v>1008</v>
      </c>
    </row>
    <row r="21" spans="1:11" x14ac:dyDescent="0.25">
      <c r="C21" s="10" t="s">
        <v>43</v>
      </c>
      <c r="D21" s="9"/>
      <c r="E21" s="16"/>
      <c r="F21" s="17" t="s">
        <v>1008</v>
      </c>
      <c r="G21" s="11"/>
      <c r="H21" s="11"/>
      <c r="I21" s="11">
        <f>SUM(H15:H19)</f>
        <v>3954.6400000000003</v>
      </c>
    </row>
    <row r="22" spans="1:11" x14ac:dyDescent="0.25">
      <c r="E22" s="15"/>
      <c r="F22" s="5" t="s">
        <v>1008</v>
      </c>
    </row>
    <row r="23" spans="1:11" x14ac:dyDescent="0.25">
      <c r="A23" s="8" t="s">
        <v>44</v>
      </c>
      <c r="B23" s="9"/>
      <c r="C23" s="10" t="s">
        <v>45</v>
      </c>
      <c r="E23" s="15"/>
      <c r="F23" s="5" t="s">
        <v>11</v>
      </c>
    </row>
    <row r="24" spans="1:11" x14ac:dyDescent="0.25">
      <c r="A24" s="13" t="s">
        <v>46</v>
      </c>
      <c r="C24" s="14" t="s">
        <v>47</v>
      </c>
      <c r="E24" s="15"/>
      <c r="F24" s="5" t="s">
        <v>11</v>
      </c>
    </row>
    <row r="25" spans="1:11" x14ac:dyDescent="0.25">
      <c r="A25" s="13" t="s">
        <v>48</v>
      </c>
      <c r="B25" t="s">
        <v>49</v>
      </c>
      <c r="C25" s="14" t="s">
        <v>50</v>
      </c>
      <c r="D25" t="s">
        <v>17</v>
      </c>
      <c r="E25" s="15">
        <v>3.7</v>
      </c>
      <c r="F25" s="5">
        <v>39.1</v>
      </c>
      <c r="G25" s="4">
        <f>+F25*(1+$G$2)</f>
        <v>50.830000000000005</v>
      </c>
      <c r="H25" s="4">
        <f>ROUND((E25*G25),2)</f>
        <v>188.07</v>
      </c>
    </row>
    <row r="26" spans="1:11" x14ac:dyDescent="0.25">
      <c r="A26" s="13" t="s">
        <v>51</v>
      </c>
      <c r="C26" s="14" t="s">
        <v>52</v>
      </c>
      <c r="E26" s="15"/>
      <c r="F26" s="5" t="s">
        <v>11</v>
      </c>
    </row>
    <row r="27" spans="1:11" x14ac:dyDescent="0.25">
      <c r="A27" s="13" t="s">
        <v>53</v>
      </c>
      <c r="B27" t="s">
        <v>54</v>
      </c>
      <c r="C27" s="14" t="s">
        <v>55</v>
      </c>
      <c r="D27" t="s">
        <v>17</v>
      </c>
      <c r="E27" s="15">
        <v>115.49</v>
      </c>
      <c r="F27" s="5">
        <v>38.299999999999997</v>
      </c>
      <c r="G27" s="4">
        <f>+F27*(1+$G$2)</f>
        <v>49.79</v>
      </c>
      <c r="H27" s="4">
        <f>ROUND((E27*G27),2)</f>
        <v>5750.25</v>
      </c>
    </row>
    <row r="28" spans="1:11" x14ac:dyDescent="0.25">
      <c r="A28" s="13" t="s">
        <v>56</v>
      </c>
      <c r="C28" s="14" t="s">
        <v>57</v>
      </c>
      <c r="E28" s="15"/>
      <c r="F28" s="5" t="s">
        <v>11</v>
      </c>
    </row>
    <row r="29" spans="1:11" x14ac:dyDescent="0.25">
      <c r="A29" s="13" t="s">
        <v>58</v>
      </c>
      <c r="B29" t="s">
        <v>59</v>
      </c>
      <c r="C29" s="14" t="s">
        <v>60</v>
      </c>
      <c r="D29" t="s">
        <v>34</v>
      </c>
      <c r="E29" s="15">
        <v>8.4</v>
      </c>
      <c r="F29" s="5">
        <v>28.82</v>
      </c>
      <c r="G29" s="4">
        <f>+F29*(1+$G$2)</f>
        <v>37.466000000000001</v>
      </c>
      <c r="H29" s="4">
        <f>ROUND((E29*G29),2)</f>
        <v>314.70999999999998</v>
      </c>
    </row>
    <row r="30" spans="1:11" x14ac:dyDescent="0.25">
      <c r="A30" s="13" t="s">
        <v>61</v>
      </c>
      <c r="B30" t="s">
        <v>62</v>
      </c>
      <c r="C30" s="14" t="s">
        <v>63</v>
      </c>
      <c r="D30" t="s">
        <v>34</v>
      </c>
      <c r="E30" s="15">
        <v>11.6</v>
      </c>
      <c r="F30" s="5">
        <v>20.93</v>
      </c>
      <c r="G30" s="4">
        <f>+F30*(1+$G$2)</f>
        <v>27.209</v>
      </c>
      <c r="H30" s="4">
        <f>ROUND((E30*G30),2)</f>
        <v>315.62</v>
      </c>
    </row>
    <row r="31" spans="1:11" x14ac:dyDescent="0.25">
      <c r="A31" s="13" t="s">
        <v>64</v>
      </c>
      <c r="C31" s="14" t="s">
        <v>65</v>
      </c>
      <c r="F31" s="5" t="s">
        <v>11</v>
      </c>
    </row>
    <row r="32" spans="1:11" x14ac:dyDescent="0.25">
      <c r="A32" s="13" t="s">
        <v>66</v>
      </c>
      <c r="B32" t="s">
        <v>67</v>
      </c>
      <c r="C32" s="14" t="s">
        <v>68</v>
      </c>
      <c r="D32" s="13" t="s">
        <v>34</v>
      </c>
      <c r="E32" s="20">
        <v>46.9</v>
      </c>
      <c r="F32" s="21">
        <v>11.267645</v>
      </c>
      <c r="G32" s="21">
        <f>+F32*(1+$G$2)</f>
        <v>14.6479385</v>
      </c>
      <c r="H32" s="21">
        <f>ROUND((E32*G32),2)</f>
        <v>686.99</v>
      </c>
      <c r="J32" s="22"/>
      <c r="K32" s="22"/>
    </row>
    <row r="33" spans="1:11" x14ac:dyDescent="0.25">
      <c r="F33" s="5" t="s">
        <v>1008</v>
      </c>
      <c r="J33" s="22"/>
      <c r="K33" s="22"/>
    </row>
    <row r="34" spans="1:11" x14ac:dyDescent="0.25">
      <c r="C34" s="10" t="s">
        <v>69</v>
      </c>
      <c r="D34" s="9"/>
      <c r="E34" s="11"/>
      <c r="F34" s="17" t="s">
        <v>1008</v>
      </c>
      <c r="G34" s="11"/>
      <c r="H34" s="11"/>
      <c r="I34" s="11">
        <f>SUM(H24:H32)</f>
        <v>7255.6399999999994</v>
      </c>
      <c r="J34" s="22"/>
      <c r="K34" s="22"/>
    </row>
    <row r="35" spans="1:11" x14ac:dyDescent="0.25">
      <c r="F35" s="5" t="s">
        <v>1008</v>
      </c>
    </row>
    <row r="36" spans="1:11" x14ac:dyDescent="0.25">
      <c r="A36" s="8" t="s">
        <v>70</v>
      </c>
      <c r="B36" s="9"/>
      <c r="C36" s="10" t="s">
        <v>71</v>
      </c>
      <c r="F36" s="5" t="s">
        <v>11</v>
      </c>
    </row>
    <row r="37" spans="1:11" x14ac:dyDescent="0.25">
      <c r="A37" s="13" t="s">
        <v>72</v>
      </c>
      <c r="C37" s="14" t="s">
        <v>73</v>
      </c>
      <c r="F37" s="5" t="s">
        <v>11</v>
      </c>
    </row>
    <row r="38" spans="1:11" x14ac:dyDescent="0.25">
      <c r="A38" s="13" t="s">
        <v>74</v>
      </c>
      <c r="B38" t="s">
        <v>75</v>
      </c>
      <c r="C38" s="14" t="s">
        <v>76</v>
      </c>
      <c r="D38" s="13" t="s">
        <v>17</v>
      </c>
      <c r="E38" s="20">
        <v>63.66</v>
      </c>
      <c r="F38" s="21">
        <v>40</v>
      </c>
      <c r="G38" s="21">
        <f>+F38*(1+$G$2)</f>
        <v>52</v>
      </c>
      <c r="H38" s="21">
        <f>ROUND((E38*G38),2)</f>
        <v>3310.32</v>
      </c>
    </row>
    <row r="39" spans="1:11" x14ac:dyDescent="0.25">
      <c r="A39" s="13" t="s">
        <v>77</v>
      </c>
      <c r="C39" s="14" t="s">
        <v>78</v>
      </c>
      <c r="E39" s="20"/>
      <c r="F39" s="5" t="s">
        <v>11</v>
      </c>
    </row>
    <row r="40" spans="1:11" x14ac:dyDescent="0.25">
      <c r="A40" s="13" t="s">
        <v>79</v>
      </c>
      <c r="B40" t="s">
        <v>80</v>
      </c>
      <c r="C40" s="14" t="s">
        <v>81</v>
      </c>
      <c r="D40" t="s">
        <v>17</v>
      </c>
      <c r="E40" s="20">
        <v>63.66</v>
      </c>
      <c r="F40" s="5">
        <v>28.21</v>
      </c>
      <c r="G40" s="4">
        <f>+F40*(1+$G$2)</f>
        <v>36.673000000000002</v>
      </c>
      <c r="H40" s="4">
        <f>ROUND((E40*G40),2)</f>
        <v>2334.6</v>
      </c>
    </row>
    <row r="41" spans="1:11" x14ac:dyDescent="0.25">
      <c r="A41" s="13" t="s">
        <v>82</v>
      </c>
      <c r="B41" t="s">
        <v>83</v>
      </c>
      <c r="C41" s="14" t="s">
        <v>84</v>
      </c>
      <c r="D41" t="s">
        <v>34</v>
      </c>
      <c r="E41" s="20">
        <v>16.46</v>
      </c>
      <c r="F41" s="5">
        <v>16.510000000000002</v>
      </c>
      <c r="G41" s="4">
        <f>+F41*(1+$G$2)</f>
        <v>21.463000000000005</v>
      </c>
      <c r="H41" s="4">
        <f>ROUND((E41*G41),2)</f>
        <v>353.28</v>
      </c>
    </row>
    <row r="42" spans="1:11" x14ac:dyDescent="0.25">
      <c r="A42" s="13" t="s">
        <v>85</v>
      </c>
      <c r="B42" t="s">
        <v>86</v>
      </c>
      <c r="C42" s="14" t="s">
        <v>87</v>
      </c>
      <c r="D42" t="s">
        <v>34</v>
      </c>
      <c r="E42" s="20">
        <v>9.0500000000000007</v>
      </c>
      <c r="F42" s="5">
        <v>16.04</v>
      </c>
      <c r="G42" s="4">
        <f>+F42*(1+$G$2)</f>
        <v>20.852</v>
      </c>
      <c r="H42" s="4">
        <f>ROUND((E42*G42),2)</f>
        <v>188.71</v>
      </c>
    </row>
    <row r="43" spans="1:11" x14ac:dyDescent="0.25">
      <c r="A43" s="13" t="s">
        <v>88</v>
      </c>
      <c r="B43" t="s">
        <v>89</v>
      </c>
      <c r="C43" s="14" t="s">
        <v>90</v>
      </c>
      <c r="D43" t="s">
        <v>34</v>
      </c>
      <c r="E43" s="20">
        <v>17.489999999999998</v>
      </c>
      <c r="F43" s="5">
        <v>3.92</v>
      </c>
      <c r="G43" s="4">
        <f>+F43*(1+$G$2)</f>
        <v>5.0960000000000001</v>
      </c>
      <c r="H43" s="4">
        <f>ROUND((E43*G43),2)</f>
        <v>89.13</v>
      </c>
    </row>
    <row r="44" spans="1:11" x14ac:dyDescent="0.25">
      <c r="E44" s="20"/>
      <c r="F44" s="5" t="s">
        <v>1008</v>
      </c>
    </row>
    <row r="45" spans="1:11" x14ac:dyDescent="0.25">
      <c r="C45" s="10" t="s">
        <v>91</v>
      </c>
      <c r="D45" s="9"/>
      <c r="E45" s="16"/>
      <c r="F45" s="17" t="s">
        <v>1008</v>
      </c>
      <c r="G45" s="11"/>
      <c r="H45" s="11"/>
      <c r="I45" s="11">
        <f>SUM(H37:H43)</f>
        <v>6276.04</v>
      </c>
    </row>
    <row r="46" spans="1:11" x14ac:dyDescent="0.25">
      <c r="E46" s="15"/>
    </row>
    <row r="47" spans="1:11" x14ac:dyDescent="0.25">
      <c r="A47" s="8" t="s">
        <v>92</v>
      </c>
      <c r="B47" s="9"/>
      <c r="C47" s="10" t="s">
        <v>93</v>
      </c>
      <c r="E47" s="15"/>
      <c r="F47" s="5" t="s">
        <v>11</v>
      </c>
    </row>
    <row r="48" spans="1:11" x14ac:dyDescent="0.25">
      <c r="A48" s="13" t="s">
        <v>94</v>
      </c>
      <c r="C48" s="14" t="s">
        <v>95</v>
      </c>
      <c r="E48" s="15"/>
      <c r="F48" s="5" t="s">
        <v>11</v>
      </c>
    </row>
    <row r="49" spans="1:9" x14ac:dyDescent="0.25">
      <c r="A49" s="13" t="s">
        <v>96</v>
      </c>
      <c r="B49" t="s">
        <v>97</v>
      </c>
      <c r="C49" s="14" t="s">
        <v>98</v>
      </c>
      <c r="D49" t="s">
        <v>17</v>
      </c>
      <c r="E49" s="20">
        <v>49.76</v>
      </c>
      <c r="F49" s="5">
        <v>10.57</v>
      </c>
      <c r="G49" s="4">
        <f>+F49*(1+$G$2)</f>
        <v>13.741000000000001</v>
      </c>
      <c r="H49" s="4">
        <f>ROUND((E49*G49),2)</f>
        <v>683.75</v>
      </c>
    </row>
    <row r="50" spans="1:9" x14ac:dyDescent="0.25">
      <c r="F50" s="5" t="s">
        <v>1008</v>
      </c>
    </row>
    <row r="51" spans="1:9" x14ac:dyDescent="0.25">
      <c r="C51" s="10" t="s">
        <v>99</v>
      </c>
      <c r="D51" s="9"/>
      <c r="E51" s="11"/>
      <c r="F51" s="17" t="s">
        <v>1008</v>
      </c>
      <c r="G51" s="11"/>
      <c r="H51" s="11"/>
      <c r="I51" s="11">
        <f>SUM(H48:H49)</f>
        <v>683.75</v>
      </c>
    </row>
    <row r="52" spans="1:9" x14ac:dyDescent="0.25">
      <c r="F52" s="5" t="s">
        <v>1008</v>
      </c>
    </row>
    <row r="53" spans="1:9" x14ac:dyDescent="0.25">
      <c r="A53" s="8" t="s">
        <v>100</v>
      </c>
      <c r="B53" s="9"/>
      <c r="C53" s="10" t="s">
        <v>101</v>
      </c>
      <c r="F53" s="5" t="s">
        <v>11</v>
      </c>
    </row>
    <row r="54" spans="1:9" x14ac:dyDescent="0.25">
      <c r="A54" s="13" t="s">
        <v>102</v>
      </c>
      <c r="C54" s="14" t="s">
        <v>103</v>
      </c>
      <c r="F54" s="5" t="s">
        <v>11</v>
      </c>
    </row>
    <row r="55" spans="1:9" x14ac:dyDescent="0.25">
      <c r="A55" s="13" t="s">
        <v>104</v>
      </c>
      <c r="B55" t="s">
        <v>105</v>
      </c>
      <c r="C55" s="19" t="s">
        <v>106</v>
      </c>
      <c r="D55" t="s">
        <v>21</v>
      </c>
      <c r="E55" s="4">
        <v>1</v>
      </c>
      <c r="F55" s="5">
        <v>888.14</v>
      </c>
      <c r="G55" s="4">
        <f>+F55*(1+$G$2)</f>
        <v>1154.5820000000001</v>
      </c>
      <c r="H55" s="20">
        <f>ROUND((E55*G55),2)</f>
        <v>1154.58</v>
      </c>
    </row>
    <row r="56" spans="1:9" x14ac:dyDescent="0.25">
      <c r="A56" s="13" t="s">
        <v>107</v>
      </c>
      <c r="B56" t="s">
        <v>108</v>
      </c>
      <c r="C56" s="14" t="s">
        <v>109</v>
      </c>
      <c r="D56" t="s">
        <v>21</v>
      </c>
      <c r="E56" s="4">
        <v>1</v>
      </c>
      <c r="F56" s="5">
        <v>50.27</v>
      </c>
      <c r="G56" s="4">
        <f>+F56*(1+$G$2)</f>
        <v>65.351000000000013</v>
      </c>
      <c r="H56" s="15">
        <f>ROUND((E56*G56),2)</f>
        <v>65.349999999999994</v>
      </c>
    </row>
    <row r="57" spans="1:9" x14ac:dyDescent="0.25">
      <c r="A57" s="13" t="s">
        <v>110</v>
      </c>
      <c r="B57" t="s">
        <v>111</v>
      </c>
      <c r="C57" s="14" t="s">
        <v>112</v>
      </c>
      <c r="D57" t="s">
        <v>21</v>
      </c>
      <c r="E57" s="4">
        <v>1</v>
      </c>
      <c r="F57" s="5">
        <v>34.67</v>
      </c>
      <c r="G57" s="4">
        <f>+F57*(1+$G$2)</f>
        <v>45.071000000000005</v>
      </c>
      <c r="H57" s="15">
        <f>ROUND((E57*G57),2)</f>
        <v>45.07</v>
      </c>
    </row>
    <row r="58" spans="1:9" x14ac:dyDescent="0.25">
      <c r="A58" s="13" t="s">
        <v>113</v>
      </c>
      <c r="C58" s="14" t="s">
        <v>114</v>
      </c>
      <c r="F58" s="5" t="s">
        <v>11</v>
      </c>
      <c r="H58" s="23"/>
    </row>
    <row r="59" spans="1:9" x14ac:dyDescent="0.25">
      <c r="A59" s="13" t="s">
        <v>115</v>
      </c>
      <c r="B59" t="s">
        <v>116</v>
      </c>
      <c r="C59" s="14" t="s">
        <v>117</v>
      </c>
      <c r="D59" t="s">
        <v>21</v>
      </c>
      <c r="E59" s="4">
        <v>1</v>
      </c>
      <c r="F59" s="24">
        <v>62.6</v>
      </c>
      <c r="G59" s="4">
        <f>+F59*(1+$G$2)</f>
        <v>81.38000000000001</v>
      </c>
      <c r="H59" s="4">
        <f>ROUND((E59*G59),2)</f>
        <v>81.38</v>
      </c>
    </row>
    <row r="60" spans="1:9" x14ac:dyDescent="0.25">
      <c r="A60" s="13" t="s">
        <v>118</v>
      </c>
      <c r="C60" s="14" t="s">
        <v>119</v>
      </c>
      <c r="F60" s="5" t="s">
        <v>11</v>
      </c>
    </row>
    <row r="61" spans="1:9" x14ac:dyDescent="0.25">
      <c r="A61" s="13" t="s">
        <v>120</v>
      </c>
      <c r="B61" t="s">
        <v>121</v>
      </c>
      <c r="C61" s="14" t="s">
        <v>122</v>
      </c>
      <c r="D61" t="s">
        <v>21</v>
      </c>
      <c r="E61" s="15">
        <v>2</v>
      </c>
      <c r="F61" s="5">
        <v>11.35</v>
      </c>
      <c r="G61" s="4">
        <f>+F61*(1+$G$2)</f>
        <v>14.755000000000001</v>
      </c>
      <c r="H61" s="15">
        <f>ROUND((E61*G61),2)</f>
        <v>29.51</v>
      </c>
    </row>
    <row r="62" spans="1:9" x14ac:dyDescent="0.25">
      <c r="A62" s="13" t="s">
        <v>123</v>
      </c>
      <c r="B62" t="s">
        <v>124</v>
      </c>
      <c r="C62" s="14" t="s">
        <v>125</v>
      </c>
      <c r="D62" t="s">
        <v>21</v>
      </c>
      <c r="E62" s="15">
        <v>1</v>
      </c>
      <c r="F62" s="5">
        <v>12.13</v>
      </c>
      <c r="G62" s="4">
        <f>+F62*(1+$G$2)</f>
        <v>15.769000000000002</v>
      </c>
      <c r="H62" s="15">
        <f>ROUND((E62*G62),2)</f>
        <v>15.77</v>
      </c>
    </row>
    <row r="63" spans="1:9" x14ac:dyDescent="0.25">
      <c r="A63" s="13" t="s">
        <v>126</v>
      </c>
      <c r="B63" t="s">
        <v>127</v>
      </c>
      <c r="C63" s="14" t="s">
        <v>128</v>
      </c>
      <c r="D63" t="s">
        <v>21</v>
      </c>
      <c r="E63" s="15">
        <v>1</v>
      </c>
      <c r="F63" s="5">
        <v>21.16</v>
      </c>
      <c r="G63" s="4">
        <f>+F63*(1+$G$2)</f>
        <v>27.508000000000003</v>
      </c>
      <c r="H63" s="15">
        <f>ROUND((E63*G63),2)</f>
        <v>27.51</v>
      </c>
    </row>
    <row r="64" spans="1:9" x14ac:dyDescent="0.25">
      <c r="A64" s="13" t="s">
        <v>129</v>
      </c>
      <c r="B64" t="s">
        <v>130</v>
      </c>
      <c r="C64" s="14" t="s">
        <v>131</v>
      </c>
      <c r="D64" t="s">
        <v>21</v>
      </c>
      <c r="E64" s="15">
        <v>2</v>
      </c>
      <c r="F64" s="5">
        <v>80.260000000000005</v>
      </c>
      <c r="G64" s="4">
        <f>+F64*(1+$G$2)</f>
        <v>104.33800000000001</v>
      </c>
      <c r="H64" s="15">
        <f>ROUND((E64*G64),2)</f>
        <v>208.68</v>
      </c>
    </row>
    <row r="65" spans="1:8" x14ac:dyDescent="0.25">
      <c r="A65" s="13" t="s">
        <v>132</v>
      </c>
      <c r="B65" t="s">
        <v>133</v>
      </c>
      <c r="C65" s="14" t="s">
        <v>134</v>
      </c>
      <c r="D65" t="s">
        <v>21</v>
      </c>
      <c r="E65" s="15">
        <v>1</v>
      </c>
      <c r="F65" s="5">
        <v>31.76</v>
      </c>
      <c r="G65" s="4">
        <f>+F65*(1+$G$2)</f>
        <v>41.288000000000004</v>
      </c>
      <c r="H65" s="15">
        <f>ROUND((E65*G65),2)</f>
        <v>41.29</v>
      </c>
    </row>
    <row r="66" spans="1:8" x14ac:dyDescent="0.25">
      <c r="A66" s="13" t="s">
        <v>135</v>
      </c>
      <c r="C66" s="14" t="s">
        <v>136</v>
      </c>
      <c r="E66" s="15"/>
      <c r="F66" s="5" t="s">
        <v>11</v>
      </c>
      <c r="H66" s="15"/>
    </row>
    <row r="67" spans="1:8" x14ac:dyDescent="0.25">
      <c r="A67" s="13" t="s">
        <v>137</v>
      </c>
      <c r="B67" t="s">
        <v>138</v>
      </c>
      <c r="C67" s="14" t="s">
        <v>139</v>
      </c>
      <c r="D67" t="s">
        <v>34</v>
      </c>
      <c r="E67" s="15">
        <v>74.400000000000006</v>
      </c>
      <c r="F67" s="5">
        <v>6.12</v>
      </c>
      <c r="G67" s="4">
        <f>+F67*(1+$G$2)</f>
        <v>7.9560000000000004</v>
      </c>
      <c r="H67" s="15">
        <f>ROUND((E67*G67),2)</f>
        <v>591.92999999999995</v>
      </c>
    </row>
    <row r="68" spans="1:8" x14ac:dyDescent="0.25">
      <c r="A68" s="13" t="s">
        <v>140</v>
      </c>
      <c r="B68" t="s">
        <v>141</v>
      </c>
      <c r="C68" s="14" t="s">
        <v>142</v>
      </c>
      <c r="D68" t="s">
        <v>34</v>
      </c>
      <c r="E68" s="15">
        <v>12</v>
      </c>
      <c r="F68" s="5">
        <v>7.67</v>
      </c>
      <c r="G68" s="4">
        <f>+F68*(1+$G$2)</f>
        <v>9.9710000000000001</v>
      </c>
      <c r="H68" s="15">
        <f>ROUND((E68*G68),2)</f>
        <v>119.65</v>
      </c>
    </row>
    <row r="69" spans="1:8" x14ac:dyDescent="0.25">
      <c r="A69" s="13" t="s">
        <v>143</v>
      </c>
      <c r="B69" t="s">
        <v>144</v>
      </c>
      <c r="C69" s="14" t="s">
        <v>145</v>
      </c>
      <c r="D69" t="s">
        <v>34</v>
      </c>
      <c r="E69" s="15">
        <v>7</v>
      </c>
      <c r="F69" s="5">
        <v>12.32</v>
      </c>
      <c r="G69" s="4">
        <f>+F69*(1+$G$2)</f>
        <v>16.016000000000002</v>
      </c>
      <c r="H69" s="15">
        <f>ROUND((E69*G69),2)</f>
        <v>112.11</v>
      </c>
    </row>
    <row r="70" spans="1:8" x14ac:dyDescent="0.25">
      <c r="A70" s="13" t="s">
        <v>146</v>
      </c>
      <c r="B70" t="s">
        <v>147</v>
      </c>
      <c r="C70" s="14" t="s">
        <v>148</v>
      </c>
      <c r="D70" t="s">
        <v>21</v>
      </c>
      <c r="E70" s="15">
        <v>2</v>
      </c>
      <c r="F70" s="5">
        <v>15.77</v>
      </c>
      <c r="G70" s="4">
        <f>+F70*(1+$G$2)</f>
        <v>20.501000000000001</v>
      </c>
      <c r="H70" s="15">
        <f>ROUND((E70*G70),2)</f>
        <v>41</v>
      </c>
    </row>
    <row r="71" spans="1:8" x14ac:dyDescent="0.25">
      <c r="A71" s="13" t="s">
        <v>149</v>
      </c>
      <c r="C71" s="14" t="s">
        <v>150</v>
      </c>
      <c r="E71" s="15"/>
      <c r="F71" s="5" t="s">
        <v>11</v>
      </c>
      <c r="H71" s="15"/>
    </row>
    <row r="72" spans="1:8" x14ac:dyDescent="0.25">
      <c r="A72" s="13" t="s">
        <v>151</v>
      </c>
      <c r="B72" t="s">
        <v>152</v>
      </c>
      <c r="C72" s="14" t="s">
        <v>153</v>
      </c>
      <c r="D72" t="s">
        <v>21</v>
      </c>
      <c r="E72" s="15">
        <v>24</v>
      </c>
      <c r="F72" s="5">
        <v>10.53</v>
      </c>
      <c r="G72" s="4">
        <f>+F72*(1+$G$2)</f>
        <v>13.689</v>
      </c>
      <c r="H72" s="15">
        <f>ROUND((E72*G72),2)</f>
        <v>328.54</v>
      </c>
    </row>
    <row r="73" spans="1:8" x14ac:dyDescent="0.25">
      <c r="A73" s="13" t="s">
        <v>154</v>
      </c>
      <c r="B73" t="s">
        <v>155</v>
      </c>
      <c r="C73" s="14" t="s">
        <v>156</v>
      </c>
      <c r="D73" t="s">
        <v>21</v>
      </c>
      <c r="E73" s="15">
        <v>2</v>
      </c>
      <c r="F73" s="5">
        <v>13.62</v>
      </c>
      <c r="G73" s="4">
        <f>+F73*(1+$G$2)</f>
        <v>17.706</v>
      </c>
      <c r="H73" s="15">
        <f>ROUND((E73*G73),2)</f>
        <v>35.409999999999997</v>
      </c>
    </row>
    <row r="74" spans="1:8" x14ac:dyDescent="0.25">
      <c r="A74" s="13" t="s">
        <v>157</v>
      </c>
      <c r="B74" t="s">
        <v>158</v>
      </c>
      <c r="C74" s="14" t="s">
        <v>159</v>
      </c>
      <c r="D74" t="s">
        <v>21</v>
      </c>
      <c r="E74" s="15">
        <v>6</v>
      </c>
      <c r="F74" s="5">
        <v>9.4499999999999993</v>
      </c>
      <c r="G74" s="4">
        <f>+F74*(1+$G$2)</f>
        <v>12.285</v>
      </c>
      <c r="H74" s="15">
        <f>ROUND((E74*G74),2)</f>
        <v>73.709999999999994</v>
      </c>
    </row>
    <row r="75" spans="1:8" x14ac:dyDescent="0.25">
      <c r="A75" s="13" t="s">
        <v>160</v>
      </c>
      <c r="B75" t="s">
        <v>161</v>
      </c>
      <c r="C75" s="14" t="s">
        <v>162</v>
      </c>
      <c r="D75" t="s">
        <v>21</v>
      </c>
      <c r="E75" s="15">
        <v>2</v>
      </c>
      <c r="F75" s="5">
        <v>6.06</v>
      </c>
      <c r="G75" s="4">
        <f>+F75*(1+$G$2)</f>
        <v>7.8780000000000001</v>
      </c>
      <c r="H75" s="15">
        <f>ROUND((E75*G75),2)</f>
        <v>15.76</v>
      </c>
    </row>
    <row r="76" spans="1:8" x14ac:dyDescent="0.25">
      <c r="A76" s="13" t="s">
        <v>163</v>
      </c>
      <c r="C76" s="14" t="s">
        <v>164</v>
      </c>
      <c r="E76" s="15"/>
      <c r="F76" s="5" t="s">
        <v>11</v>
      </c>
      <c r="H76" s="15"/>
    </row>
    <row r="77" spans="1:8" x14ac:dyDescent="0.25">
      <c r="A77" s="13" t="s">
        <v>165</v>
      </c>
      <c r="B77" t="s">
        <v>166</v>
      </c>
      <c r="C77" s="14" t="s">
        <v>167</v>
      </c>
      <c r="D77" t="s">
        <v>34</v>
      </c>
      <c r="E77" s="15">
        <v>20</v>
      </c>
      <c r="F77" s="5">
        <v>1.53</v>
      </c>
      <c r="G77" s="4">
        <f t="shared" ref="G77:G84" si="0">+F77*(1+$G$2)</f>
        <v>1.9890000000000001</v>
      </c>
      <c r="H77" s="15">
        <f t="shared" ref="H77:H84" si="1">ROUND((E77*G77),2)</f>
        <v>39.78</v>
      </c>
    </row>
    <row r="78" spans="1:8" x14ac:dyDescent="0.25">
      <c r="A78" s="13" t="s">
        <v>168</v>
      </c>
      <c r="B78" t="s">
        <v>166</v>
      </c>
      <c r="C78" s="14" t="s">
        <v>169</v>
      </c>
      <c r="D78" t="s">
        <v>34</v>
      </c>
      <c r="E78" s="15">
        <v>215</v>
      </c>
      <c r="F78" s="5">
        <v>2.2000000000000002</v>
      </c>
      <c r="G78" s="4">
        <f t="shared" si="0"/>
        <v>2.8600000000000003</v>
      </c>
      <c r="H78" s="15">
        <f t="shared" si="1"/>
        <v>614.9</v>
      </c>
    </row>
    <row r="79" spans="1:8" x14ac:dyDescent="0.25">
      <c r="A79" s="13" t="s">
        <v>170</v>
      </c>
      <c r="B79" t="s">
        <v>171</v>
      </c>
      <c r="C79" s="14" t="s">
        <v>172</v>
      </c>
      <c r="D79" t="s">
        <v>34</v>
      </c>
      <c r="E79" s="15">
        <v>12</v>
      </c>
      <c r="F79" s="5">
        <v>8.0299999999999994</v>
      </c>
      <c r="G79" s="4">
        <f t="shared" si="0"/>
        <v>10.439</v>
      </c>
      <c r="H79" s="15">
        <f t="shared" si="1"/>
        <v>125.27</v>
      </c>
    </row>
    <row r="80" spans="1:8" x14ac:dyDescent="0.25">
      <c r="A80" s="13" t="s">
        <v>173</v>
      </c>
      <c r="B80" t="s">
        <v>174</v>
      </c>
      <c r="C80" s="14" t="s">
        <v>175</v>
      </c>
      <c r="D80" t="s">
        <v>34</v>
      </c>
      <c r="E80" s="15">
        <v>15</v>
      </c>
      <c r="F80" s="5">
        <v>7.02</v>
      </c>
      <c r="G80" s="4">
        <f t="shared" si="0"/>
        <v>9.1259999999999994</v>
      </c>
      <c r="H80" s="15">
        <f t="shared" si="1"/>
        <v>136.88999999999999</v>
      </c>
    </row>
    <row r="81" spans="1:8" x14ac:dyDescent="0.25">
      <c r="A81" s="13" t="s">
        <v>176</v>
      </c>
      <c r="B81" t="s">
        <v>177</v>
      </c>
      <c r="C81" s="14" t="s">
        <v>178</v>
      </c>
      <c r="D81" t="s">
        <v>34</v>
      </c>
      <c r="E81" s="15">
        <v>8.5</v>
      </c>
      <c r="F81" s="5">
        <v>9.0500000000000007</v>
      </c>
      <c r="G81" s="4">
        <f t="shared" si="0"/>
        <v>11.765000000000001</v>
      </c>
      <c r="H81" s="15">
        <f t="shared" si="1"/>
        <v>100</v>
      </c>
    </row>
    <row r="82" spans="1:8" x14ac:dyDescent="0.25">
      <c r="A82" s="13" t="s">
        <v>179</v>
      </c>
      <c r="B82" t="s">
        <v>180</v>
      </c>
      <c r="C82" s="14" t="s">
        <v>181</v>
      </c>
      <c r="D82" t="s">
        <v>21</v>
      </c>
      <c r="E82" s="15">
        <v>6</v>
      </c>
      <c r="F82" s="5">
        <v>9.33</v>
      </c>
      <c r="G82" s="4">
        <f t="shared" si="0"/>
        <v>12.129000000000001</v>
      </c>
      <c r="H82" s="15">
        <f t="shared" si="1"/>
        <v>72.77</v>
      </c>
    </row>
    <row r="83" spans="1:8" x14ac:dyDescent="0.25">
      <c r="A83" s="13" t="s">
        <v>182</v>
      </c>
      <c r="B83" t="s">
        <v>183</v>
      </c>
      <c r="C83" s="14" t="s">
        <v>184</v>
      </c>
      <c r="D83" t="s">
        <v>34</v>
      </c>
      <c r="E83" s="15">
        <v>13.1</v>
      </c>
      <c r="F83" s="5">
        <v>1.5</v>
      </c>
      <c r="G83" s="4">
        <f t="shared" si="0"/>
        <v>1.9500000000000002</v>
      </c>
      <c r="H83" s="15">
        <f t="shared" si="1"/>
        <v>25.55</v>
      </c>
    </row>
    <row r="84" spans="1:8" x14ac:dyDescent="0.25">
      <c r="A84" s="13" t="s">
        <v>185</v>
      </c>
      <c r="B84" t="s">
        <v>186</v>
      </c>
      <c r="C84" s="14" t="s">
        <v>187</v>
      </c>
      <c r="D84" t="s">
        <v>34</v>
      </c>
      <c r="E84" s="15">
        <v>9.6</v>
      </c>
      <c r="F84" s="24">
        <v>2.16</v>
      </c>
      <c r="G84" s="4">
        <f t="shared" si="0"/>
        <v>2.8080000000000003</v>
      </c>
      <c r="H84" s="15">
        <f t="shared" si="1"/>
        <v>26.96</v>
      </c>
    </row>
    <row r="85" spans="1:8" x14ac:dyDescent="0.25">
      <c r="A85" s="13" t="s">
        <v>188</v>
      </c>
      <c r="C85" s="14" t="s">
        <v>189</v>
      </c>
      <c r="F85" s="5" t="s">
        <v>11</v>
      </c>
    </row>
    <row r="86" spans="1:8" x14ac:dyDescent="0.25">
      <c r="A86" s="13" t="s">
        <v>190</v>
      </c>
      <c r="B86" t="s">
        <v>191</v>
      </c>
      <c r="C86" s="14" t="s">
        <v>192</v>
      </c>
      <c r="D86" t="s">
        <v>21</v>
      </c>
      <c r="E86" s="4">
        <v>3</v>
      </c>
      <c r="F86" s="5">
        <v>35.69</v>
      </c>
      <c r="G86" s="4">
        <f t="shared" ref="G86:G95" si="2">+F86*(1+$G$2)</f>
        <v>46.396999999999998</v>
      </c>
      <c r="H86" s="15">
        <f t="shared" ref="H86:H95" si="3">ROUND((E86*G86),2)</f>
        <v>139.19</v>
      </c>
    </row>
    <row r="87" spans="1:8" x14ac:dyDescent="0.25">
      <c r="A87" s="13" t="s">
        <v>193</v>
      </c>
      <c r="B87" t="s">
        <v>191</v>
      </c>
      <c r="C87" s="14" t="s">
        <v>194</v>
      </c>
      <c r="D87" t="s">
        <v>21</v>
      </c>
      <c r="E87" s="15">
        <v>6</v>
      </c>
      <c r="F87" s="5">
        <v>20.7</v>
      </c>
      <c r="G87" s="4">
        <f t="shared" si="2"/>
        <v>26.91</v>
      </c>
      <c r="H87" s="15">
        <f t="shared" si="3"/>
        <v>161.46</v>
      </c>
    </row>
    <row r="88" spans="1:8" x14ac:dyDescent="0.25">
      <c r="A88" s="13" t="s">
        <v>195</v>
      </c>
      <c r="B88" t="s">
        <v>196</v>
      </c>
      <c r="C88" s="14" t="s">
        <v>197</v>
      </c>
      <c r="D88" t="s">
        <v>21</v>
      </c>
      <c r="E88" s="15">
        <v>1</v>
      </c>
      <c r="F88" s="5">
        <v>20.21</v>
      </c>
      <c r="G88" s="4">
        <f t="shared" si="2"/>
        <v>26.273000000000003</v>
      </c>
      <c r="H88" s="15">
        <f t="shared" si="3"/>
        <v>26.27</v>
      </c>
    </row>
    <row r="89" spans="1:8" x14ac:dyDescent="0.25">
      <c r="A89" s="13" t="s">
        <v>198</v>
      </c>
      <c r="B89" t="s">
        <v>199</v>
      </c>
      <c r="C89" s="14" t="s">
        <v>200</v>
      </c>
      <c r="D89" t="s">
        <v>21</v>
      </c>
      <c r="E89" s="15">
        <v>2</v>
      </c>
      <c r="F89" s="5">
        <v>18.14</v>
      </c>
      <c r="G89" s="4">
        <f t="shared" si="2"/>
        <v>23.582000000000001</v>
      </c>
      <c r="H89" s="15">
        <f t="shared" si="3"/>
        <v>47.16</v>
      </c>
    </row>
    <row r="90" spans="1:8" x14ac:dyDescent="0.25">
      <c r="A90" s="13" t="s">
        <v>201</v>
      </c>
      <c r="B90" t="s">
        <v>202</v>
      </c>
      <c r="C90" s="14" t="s">
        <v>203</v>
      </c>
      <c r="D90" t="s">
        <v>21</v>
      </c>
      <c r="E90" s="15">
        <v>1</v>
      </c>
      <c r="F90" s="5">
        <v>28.68</v>
      </c>
      <c r="G90" s="4">
        <f t="shared" si="2"/>
        <v>37.283999999999999</v>
      </c>
      <c r="H90" s="15">
        <f t="shared" si="3"/>
        <v>37.28</v>
      </c>
    </row>
    <row r="91" spans="1:8" x14ac:dyDescent="0.25">
      <c r="A91" s="13" t="s">
        <v>204</v>
      </c>
      <c r="B91" t="s">
        <v>202</v>
      </c>
      <c r="C91" s="14" t="s">
        <v>205</v>
      </c>
      <c r="D91" t="s">
        <v>21</v>
      </c>
      <c r="E91" s="15">
        <v>1</v>
      </c>
      <c r="F91" s="5">
        <v>42.7</v>
      </c>
      <c r="G91" s="4">
        <f t="shared" si="2"/>
        <v>55.510000000000005</v>
      </c>
      <c r="H91" s="15">
        <f t="shared" si="3"/>
        <v>55.51</v>
      </c>
    </row>
    <row r="92" spans="1:8" x14ac:dyDescent="0.25">
      <c r="A92" s="13" t="s">
        <v>206</v>
      </c>
      <c r="B92" t="s">
        <v>207</v>
      </c>
      <c r="C92" s="14" t="s">
        <v>208</v>
      </c>
      <c r="D92" t="s">
        <v>21</v>
      </c>
      <c r="E92" s="15">
        <v>1</v>
      </c>
      <c r="F92" s="5">
        <v>17.350000000000001</v>
      </c>
      <c r="G92" s="4">
        <f t="shared" si="2"/>
        <v>22.555000000000003</v>
      </c>
      <c r="H92" s="15">
        <f t="shared" si="3"/>
        <v>22.56</v>
      </c>
    </row>
    <row r="93" spans="1:8" x14ac:dyDescent="0.25">
      <c r="A93" s="13" t="s">
        <v>209</v>
      </c>
      <c r="B93" t="s">
        <v>210</v>
      </c>
      <c r="C93" s="14" t="s">
        <v>211</v>
      </c>
      <c r="D93" t="s">
        <v>21</v>
      </c>
      <c r="E93" s="15">
        <v>1</v>
      </c>
      <c r="F93" s="5">
        <v>10.17</v>
      </c>
      <c r="G93" s="4">
        <f t="shared" si="2"/>
        <v>13.221</v>
      </c>
      <c r="H93" s="15">
        <f t="shared" si="3"/>
        <v>13.22</v>
      </c>
    </row>
    <row r="94" spans="1:8" x14ac:dyDescent="0.25">
      <c r="A94" s="13" t="s">
        <v>212</v>
      </c>
      <c r="B94" t="s">
        <v>213</v>
      </c>
      <c r="C94" s="14" t="s">
        <v>214</v>
      </c>
      <c r="D94" t="s">
        <v>21</v>
      </c>
      <c r="E94" s="15">
        <v>1</v>
      </c>
      <c r="F94" s="5">
        <v>5.56</v>
      </c>
      <c r="G94" s="4">
        <f t="shared" si="2"/>
        <v>7.2279999999999998</v>
      </c>
      <c r="H94" s="15">
        <f t="shared" si="3"/>
        <v>7.23</v>
      </c>
    </row>
    <row r="95" spans="1:8" x14ac:dyDescent="0.25">
      <c r="A95" s="13" t="s">
        <v>215</v>
      </c>
      <c r="B95" t="s">
        <v>216</v>
      </c>
      <c r="C95" s="14" t="s">
        <v>217</v>
      </c>
      <c r="D95" t="s">
        <v>21</v>
      </c>
      <c r="E95" s="15">
        <v>1</v>
      </c>
      <c r="F95" s="5">
        <v>8.8000000000000007</v>
      </c>
      <c r="G95" s="4">
        <f t="shared" si="2"/>
        <v>11.440000000000001</v>
      </c>
      <c r="H95" s="15">
        <f t="shared" si="3"/>
        <v>11.44</v>
      </c>
    </row>
    <row r="96" spans="1:8" x14ac:dyDescent="0.25">
      <c r="A96" s="13" t="s">
        <v>218</v>
      </c>
      <c r="C96" s="14" t="s">
        <v>219</v>
      </c>
      <c r="F96" s="5" t="s">
        <v>11</v>
      </c>
      <c r="H96" s="15"/>
    </row>
    <row r="97" spans="1:9" x14ac:dyDescent="0.25">
      <c r="A97" s="13" t="s">
        <v>220</v>
      </c>
      <c r="B97" t="s">
        <v>221</v>
      </c>
      <c r="C97" s="14" t="s">
        <v>222</v>
      </c>
      <c r="D97" t="s">
        <v>21</v>
      </c>
      <c r="E97" s="4">
        <v>8</v>
      </c>
      <c r="F97" s="5">
        <v>15.74</v>
      </c>
      <c r="G97" s="4">
        <f>+F97*(1+$G$2)</f>
        <v>20.462</v>
      </c>
      <c r="H97" s="15">
        <f>ROUND((E97*G97),2)</f>
        <v>163.69999999999999</v>
      </c>
    </row>
    <row r="98" spans="1:9" x14ac:dyDescent="0.25">
      <c r="A98" s="13" t="s">
        <v>223</v>
      </c>
      <c r="B98" t="s">
        <v>224</v>
      </c>
      <c r="C98" s="14" t="s">
        <v>225</v>
      </c>
      <c r="D98" t="s">
        <v>21</v>
      </c>
      <c r="E98" s="4">
        <v>8</v>
      </c>
      <c r="F98" s="5">
        <v>10.54</v>
      </c>
      <c r="G98" s="4">
        <f>+F98*(1+$G$2)</f>
        <v>13.702</v>
      </c>
      <c r="H98" s="15">
        <f>ROUND((E98*G98),2)</f>
        <v>109.62</v>
      </c>
    </row>
    <row r="99" spans="1:9" x14ac:dyDescent="0.25">
      <c r="A99" s="13" t="s">
        <v>226</v>
      </c>
      <c r="C99" s="14" t="s">
        <v>227</v>
      </c>
      <c r="F99" s="5" t="s">
        <v>11</v>
      </c>
      <c r="H99" s="15"/>
    </row>
    <row r="100" spans="1:9" x14ac:dyDescent="0.25">
      <c r="A100" s="13" t="s">
        <v>228</v>
      </c>
      <c r="B100" t="s">
        <v>229</v>
      </c>
      <c r="C100" s="14" t="s">
        <v>230</v>
      </c>
      <c r="D100" t="s">
        <v>34</v>
      </c>
      <c r="E100" s="4">
        <v>4</v>
      </c>
      <c r="F100" s="5">
        <v>7.91</v>
      </c>
      <c r="G100" s="4">
        <f t="shared" ref="G100:G106" si="4">+F100*(1+$G$2)</f>
        <v>10.283000000000001</v>
      </c>
      <c r="H100" s="15">
        <f t="shared" ref="H100:H106" si="5">ROUND((E100*G100),2)</f>
        <v>41.13</v>
      </c>
    </row>
    <row r="101" spans="1:9" x14ac:dyDescent="0.25">
      <c r="A101" s="13" t="s">
        <v>231</v>
      </c>
      <c r="B101" t="s">
        <v>232</v>
      </c>
      <c r="C101" s="14" t="s">
        <v>233</v>
      </c>
      <c r="D101" t="s">
        <v>34</v>
      </c>
      <c r="E101" s="4">
        <v>3.8</v>
      </c>
      <c r="F101" s="5">
        <v>11.61</v>
      </c>
      <c r="G101" s="4">
        <f t="shared" si="4"/>
        <v>15.093</v>
      </c>
      <c r="H101" s="15">
        <f t="shared" si="5"/>
        <v>57.35</v>
      </c>
    </row>
    <row r="102" spans="1:9" x14ac:dyDescent="0.25">
      <c r="A102" s="13" t="s">
        <v>234</v>
      </c>
      <c r="B102" t="s">
        <v>235</v>
      </c>
      <c r="C102" s="14" t="s">
        <v>236</v>
      </c>
      <c r="D102" t="s">
        <v>34</v>
      </c>
      <c r="E102" s="4">
        <v>35</v>
      </c>
      <c r="F102" s="5">
        <v>22.45</v>
      </c>
      <c r="G102" s="4">
        <f t="shared" si="4"/>
        <v>29.184999999999999</v>
      </c>
      <c r="H102" s="15">
        <f t="shared" si="5"/>
        <v>1021.48</v>
      </c>
    </row>
    <row r="103" spans="1:9" x14ac:dyDescent="0.25">
      <c r="A103" s="13" t="s">
        <v>237</v>
      </c>
      <c r="B103" t="s">
        <v>238</v>
      </c>
      <c r="C103" s="14" t="s">
        <v>239</v>
      </c>
      <c r="D103" t="s">
        <v>21</v>
      </c>
      <c r="E103" s="4">
        <v>4</v>
      </c>
      <c r="F103" s="5">
        <v>37.159999999999997</v>
      </c>
      <c r="G103" s="4">
        <f t="shared" si="4"/>
        <v>48.308</v>
      </c>
      <c r="H103" s="15">
        <f t="shared" si="5"/>
        <v>193.23</v>
      </c>
    </row>
    <row r="104" spans="1:9" x14ac:dyDescent="0.25">
      <c r="A104" s="13" t="s">
        <v>240</v>
      </c>
      <c r="B104" t="s">
        <v>241</v>
      </c>
      <c r="C104" s="14" t="s">
        <v>242</v>
      </c>
      <c r="D104" t="s">
        <v>21</v>
      </c>
      <c r="E104" s="4">
        <v>1</v>
      </c>
      <c r="F104" s="5">
        <v>55.7</v>
      </c>
      <c r="G104" s="4">
        <f t="shared" si="4"/>
        <v>72.410000000000011</v>
      </c>
      <c r="H104" s="15">
        <f t="shared" si="5"/>
        <v>72.41</v>
      </c>
    </row>
    <row r="105" spans="1:9" x14ac:dyDescent="0.25">
      <c r="A105" s="13" t="s">
        <v>243</v>
      </c>
      <c r="B105" t="s">
        <v>244</v>
      </c>
      <c r="C105" s="14" t="s">
        <v>245</v>
      </c>
      <c r="D105" t="s">
        <v>21</v>
      </c>
      <c r="E105" s="4">
        <v>4</v>
      </c>
      <c r="F105" s="5">
        <v>134.68</v>
      </c>
      <c r="G105" s="4">
        <f t="shared" si="4"/>
        <v>175.084</v>
      </c>
      <c r="H105" s="15">
        <f t="shared" si="5"/>
        <v>700.34</v>
      </c>
    </row>
    <row r="106" spans="1:9" x14ac:dyDescent="0.25">
      <c r="A106" s="13" t="s">
        <v>246</v>
      </c>
      <c r="B106" t="s">
        <v>247</v>
      </c>
      <c r="C106" s="14" t="s">
        <v>248</v>
      </c>
      <c r="D106" t="s">
        <v>21</v>
      </c>
      <c r="E106" s="4">
        <v>4</v>
      </c>
      <c r="F106" s="5">
        <v>13.13</v>
      </c>
      <c r="G106" s="4">
        <f t="shared" si="4"/>
        <v>17.069000000000003</v>
      </c>
      <c r="H106" s="15">
        <f t="shared" si="5"/>
        <v>68.28</v>
      </c>
    </row>
    <row r="107" spans="1:9" x14ac:dyDescent="0.25">
      <c r="F107" s="5" t="s">
        <v>1008</v>
      </c>
    </row>
    <row r="108" spans="1:9" x14ac:dyDescent="0.25">
      <c r="C108" s="10" t="s">
        <v>249</v>
      </c>
      <c r="D108" s="9"/>
      <c r="E108" s="11"/>
      <c r="F108" s="17" t="s">
        <v>1008</v>
      </c>
      <c r="G108" s="11"/>
      <c r="H108" s="11"/>
      <c r="I108" s="11">
        <f>SUM(H54:H106)</f>
        <v>7078.2299999999987</v>
      </c>
    </row>
    <row r="109" spans="1:9" x14ac:dyDescent="0.25">
      <c r="F109" s="5" t="s">
        <v>1008</v>
      </c>
    </row>
    <row r="110" spans="1:9" x14ac:dyDescent="0.25">
      <c r="A110" s="8" t="s">
        <v>250</v>
      </c>
      <c r="B110" s="9"/>
      <c r="C110" s="10" t="s">
        <v>251</v>
      </c>
      <c r="F110" s="5" t="s">
        <v>11</v>
      </c>
    </row>
    <row r="111" spans="1:9" x14ac:dyDescent="0.25">
      <c r="A111" s="13" t="s">
        <v>252</v>
      </c>
      <c r="C111" s="14" t="s">
        <v>253</v>
      </c>
      <c r="F111" s="5" t="s">
        <v>11</v>
      </c>
    </row>
    <row r="112" spans="1:9" x14ac:dyDescent="0.25">
      <c r="A112" s="13" t="s">
        <v>254</v>
      </c>
      <c r="B112" t="s">
        <v>255</v>
      </c>
      <c r="C112" s="14" t="s">
        <v>256</v>
      </c>
      <c r="D112" t="s">
        <v>25</v>
      </c>
      <c r="E112" s="4">
        <v>1</v>
      </c>
      <c r="F112" s="5">
        <v>347.64</v>
      </c>
      <c r="G112" s="4">
        <f>+F112*(1+$G$2)</f>
        <v>451.93200000000002</v>
      </c>
      <c r="H112" s="15">
        <f>ROUND((E112*G112),2)</f>
        <v>451.93</v>
      </c>
    </row>
    <row r="113" spans="1:9" x14ac:dyDescent="0.25">
      <c r="A113" s="13" t="s">
        <v>257</v>
      </c>
      <c r="C113" s="14" t="s">
        <v>258</v>
      </c>
      <c r="F113" s="5" t="s">
        <v>11</v>
      </c>
    </row>
    <row r="114" spans="1:9" s="25" customFormat="1" x14ac:dyDescent="0.25">
      <c r="A114" s="25" t="s">
        <v>259</v>
      </c>
      <c r="B114" s="25" t="s">
        <v>260</v>
      </c>
      <c r="C114" s="26" t="s">
        <v>261</v>
      </c>
      <c r="D114" s="25" t="s">
        <v>25</v>
      </c>
      <c r="E114" s="20">
        <v>1</v>
      </c>
      <c r="F114" s="20">
        <v>315.13369999999998</v>
      </c>
      <c r="G114" s="20">
        <f>+F114*(1+$G$2)</f>
        <v>409.67381</v>
      </c>
      <c r="H114" s="20">
        <f>ROUND((E114*G114),2)</f>
        <v>409.67</v>
      </c>
      <c r="I114" s="20"/>
    </row>
    <row r="115" spans="1:9" x14ac:dyDescent="0.25">
      <c r="A115" s="13" t="s">
        <v>262</v>
      </c>
      <c r="C115" s="19" t="s">
        <v>263</v>
      </c>
      <c r="D115" s="13"/>
      <c r="E115" s="21"/>
      <c r="F115" s="21" t="s">
        <v>11</v>
      </c>
      <c r="G115" s="21"/>
    </row>
    <row r="116" spans="1:9" s="25" customFormat="1" x14ac:dyDescent="0.25">
      <c r="A116" s="25" t="s">
        <v>264</v>
      </c>
      <c r="B116" s="25" t="s">
        <v>265</v>
      </c>
      <c r="C116" s="26" t="s">
        <v>266</v>
      </c>
      <c r="D116" s="25" t="s">
        <v>25</v>
      </c>
      <c r="E116" s="20">
        <v>1</v>
      </c>
      <c r="F116" s="20">
        <v>964.98</v>
      </c>
      <c r="G116" s="20">
        <f>+F116*(1+$G$2)</f>
        <v>1254.4740000000002</v>
      </c>
      <c r="H116" s="20">
        <f>ROUND((E116*G116),2)</f>
        <v>1254.47</v>
      </c>
      <c r="I116" s="20"/>
    </row>
    <row r="117" spans="1:9" x14ac:dyDescent="0.25">
      <c r="A117" s="13" t="s">
        <v>267</v>
      </c>
      <c r="C117" s="14" t="s">
        <v>268</v>
      </c>
      <c r="F117" s="5" t="s">
        <v>11</v>
      </c>
    </row>
    <row r="118" spans="1:9" x14ac:dyDescent="0.25">
      <c r="A118" s="13" t="s">
        <v>269</v>
      </c>
      <c r="B118" t="s">
        <v>270</v>
      </c>
      <c r="C118" s="14" t="s">
        <v>271</v>
      </c>
      <c r="D118" t="s">
        <v>25</v>
      </c>
      <c r="E118" s="4">
        <v>1</v>
      </c>
      <c r="F118" s="5">
        <v>497.75</v>
      </c>
      <c r="G118" s="4">
        <f>+F118*(1+$G$2)</f>
        <v>647.07500000000005</v>
      </c>
      <c r="H118" s="20">
        <f>ROUND((E118*G118),2)</f>
        <v>647.08000000000004</v>
      </c>
    </row>
    <row r="119" spans="1:9" x14ac:dyDescent="0.25">
      <c r="A119" s="13" t="s">
        <v>272</v>
      </c>
      <c r="C119" s="14" t="s">
        <v>273</v>
      </c>
      <c r="F119" s="5" t="s">
        <v>11</v>
      </c>
      <c r="H119" s="20"/>
    </row>
    <row r="120" spans="1:9" x14ac:dyDescent="0.25">
      <c r="A120" s="13" t="s">
        <v>274</v>
      </c>
      <c r="B120" t="s">
        <v>275</v>
      </c>
      <c r="C120" s="14" t="s">
        <v>276</v>
      </c>
      <c r="D120" t="s">
        <v>25</v>
      </c>
      <c r="E120" s="4">
        <v>1</v>
      </c>
      <c r="F120" s="5">
        <v>342.83</v>
      </c>
      <c r="G120" s="4">
        <f>+F120*(1+$G$2)</f>
        <v>445.67899999999997</v>
      </c>
      <c r="H120" s="20">
        <f>ROUND((E120*G120),2)</f>
        <v>445.68</v>
      </c>
    </row>
    <row r="121" spans="1:9" x14ac:dyDescent="0.25">
      <c r="A121" s="13" t="s">
        <v>277</v>
      </c>
      <c r="C121" s="14" t="s">
        <v>278</v>
      </c>
      <c r="F121" s="5" t="s">
        <v>11</v>
      </c>
      <c r="H121" s="20"/>
    </row>
    <row r="122" spans="1:9" x14ac:dyDescent="0.25">
      <c r="A122" s="13" t="s">
        <v>279</v>
      </c>
      <c r="B122" t="s">
        <v>280</v>
      </c>
      <c r="C122" s="14" t="s">
        <v>281</v>
      </c>
      <c r="D122" t="s">
        <v>25</v>
      </c>
      <c r="E122" s="4">
        <v>1</v>
      </c>
      <c r="F122" s="5">
        <v>428.91250000000002</v>
      </c>
      <c r="G122" s="4">
        <f>+F122*(1+$G$2)</f>
        <v>557.58625000000006</v>
      </c>
      <c r="H122" s="20">
        <f>ROUND((E122*G122),2)</f>
        <v>557.59</v>
      </c>
    </row>
    <row r="123" spans="1:9" x14ac:dyDescent="0.25">
      <c r="A123" s="13" t="s">
        <v>282</v>
      </c>
      <c r="C123" s="14" t="s">
        <v>283</v>
      </c>
      <c r="F123" s="5" t="s">
        <v>11</v>
      </c>
      <c r="H123" s="20"/>
    </row>
    <row r="124" spans="1:9" x14ac:dyDescent="0.25">
      <c r="A124" s="13" t="s">
        <v>284</v>
      </c>
      <c r="B124" t="s">
        <v>285</v>
      </c>
      <c r="C124" s="14" t="s">
        <v>286</v>
      </c>
      <c r="D124" t="s">
        <v>25</v>
      </c>
      <c r="E124" s="4">
        <v>1</v>
      </c>
      <c r="F124" s="5">
        <v>269.76350000000002</v>
      </c>
      <c r="G124" s="4">
        <f>+F124*(1+$G$2)</f>
        <v>350.69255000000004</v>
      </c>
      <c r="H124" s="20">
        <f>ROUND((E124*G124),2)</f>
        <v>350.69</v>
      </c>
    </row>
    <row r="125" spans="1:9" x14ac:dyDescent="0.25">
      <c r="A125" s="13" t="s">
        <v>287</v>
      </c>
      <c r="C125" s="14" t="s">
        <v>288</v>
      </c>
      <c r="F125" s="5" t="s">
        <v>11</v>
      </c>
      <c r="H125" s="20"/>
    </row>
    <row r="126" spans="1:9" x14ac:dyDescent="0.25">
      <c r="A126" s="13" t="s">
        <v>289</v>
      </c>
      <c r="B126" t="s">
        <v>290</v>
      </c>
      <c r="C126" s="14" t="s">
        <v>291</v>
      </c>
      <c r="D126" t="s">
        <v>25</v>
      </c>
      <c r="E126" s="4">
        <v>1</v>
      </c>
      <c r="F126" s="5">
        <v>496.25409999999999</v>
      </c>
      <c r="G126" s="4">
        <f>+F126*(1+$G$2)</f>
        <v>645.13032999999996</v>
      </c>
      <c r="H126" s="20">
        <f>ROUND((E126*G126),2)</f>
        <v>645.13</v>
      </c>
    </row>
    <row r="127" spans="1:9" x14ac:dyDescent="0.25">
      <c r="A127" s="13" t="s">
        <v>292</v>
      </c>
      <c r="C127" s="14" t="s">
        <v>293</v>
      </c>
      <c r="F127" s="5" t="s">
        <v>11</v>
      </c>
    </row>
    <row r="128" spans="1:9" x14ac:dyDescent="0.25">
      <c r="A128" s="13" t="s">
        <v>294</v>
      </c>
      <c r="B128" t="s">
        <v>295</v>
      </c>
      <c r="C128" s="14" t="s">
        <v>296</v>
      </c>
      <c r="D128" t="s">
        <v>21</v>
      </c>
      <c r="E128" s="4">
        <v>2</v>
      </c>
      <c r="F128" s="24">
        <v>7</v>
      </c>
      <c r="G128" s="4">
        <f t="shared" ref="G128:G143" si="6">+F128*(1+$G$2)</f>
        <v>9.1</v>
      </c>
      <c r="H128" s="4">
        <f t="shared" ref="H128:H143" si="7">ROUND((E128*G128),2)</f>
        <v>18.2</v>
      </c>
    </row>
    <row r="129" spans="1:8" x14ac:dyDescent="0.25">
      <c r="A129" s="13" t="s">
        <v>297</v>
      </c>
      <c r="B129" t="s">
        <v>298</v>
      </c>
      <c r="C129" s="14" t="s">
        <v>299</v>
      </c>
      <c r="D129" t="s">
        <v>21</v>
      </c>
      <c r="E129" s="4">
        <v>1</v>
      </c>
      <c r="F129" s="5">
        <v>44.62</v>
      </c>
      <c r="G129" s="4">
        <f t="shared" si="6"/>
        <v>58.006</v>
      </c>
      <c r="H129" s="15">
        <f t="shared" si="7"/>
        <v>58.01</v>
      </c>
    </row>
    <row r="130" spans="1:8" x14ac:dyDescent="0.25">
      <c r="A130" s="13" t="s">
        <v>300</v>
      </c>
      <c r="B130" t="s">
        <v>301</v>
      </c>
      <c r="C130" s="14" t="s">
        <v>302</v>
      </c>
      <c r="D130" t="s">
        <v>21</v>
      </c>
      <c r="E130" s="4">
        <v>1</v>
      </c>
      <c r="F130" s="5">
        <v>34.49</v>
      </c>
      <c r="G130" s="4">
        <f t="shared" si="6"/>
        <v>44.837000000000003</v>
      </c>
      <c r="H130" s="15">
        <f t="shared" si="7"/>
        <v>44.84</v>
      </c>
    </row>
    <row r="131" spans="1:8" x14ac:dyDescent="0.25">
      <c r="A131" s="13" t="s">
        <v>303</v>
      </c>
      <c r="B131" t="s">
        <v>304</v>
      </c>
      <c r="C131" s="14" t="s">
        <v>305</v>
      </c>
      <c r="D131" t="s">
        <v>21</v>
      </c>
      <c r="E131" s="4">
        <v>1</v>
      </c>
      <c r="F131" s="5">
        <v>34.49</v>
      </c>
      <c r="G131" s="4">
        <f t="shared" si="6"/>
        <v>44.837000000000003</v>
      </c>
      <c r="H131" s="15">
        <f t="shared" si="7"/>
        <v>44.84</v>
      </c>
    </row>
    <row r="132" spans="1:8" x14ac:dyDescent="0.25">
      <c r="A132" s="13" t="s">
        <v>306</v>
      </c>
      <c r="B132" t="s">
        <v>307</v>
      </c>
      <c r="C132" s="14" t="s">
        <v>308</v>
      </c>
      <c r="D132" t="s">
        <v>21</v>
      </c>
      <c r="E132" s="4">
        <v>1</v>
      </c>
      <c r="F132" s="5">
        <v>23.05</v>
      </c>
      <c r="G132" s="4">
        <f t="shared" si="6"/>
        <v>29.965000000000003</v>
      </c>
      <c r="H132" s="15">
        <f t="shared" si="7"/>
        <v>29.97</v>
      </c>
    </row>
    <row r="133" spans="1:8" x14ac:dyDescent="0.25">
      <c r="A133" s="13" t="s">
        <v>309</v>
      </c>
      <c r="B133" t="s">
        <v>310</v>
      </c>
      <c r="C133" s="14" t="s">
        <v>311</v>
      </c>
      <c r="D133" t="s">
        <v>21</v>
      </c>
      <c r="E133" s="4">
        <v>1</v>
      </c>
      <c r="F133" s="5">
        <v>5.66</v>
      </c>
      <c r="G133" s="4">
        <f t="shared" si="6"/>
        <v>7.3580000000000005</v>
      </c>
      <c r="H133" s="15">
        <f t="shared" si="7"/>
        <v>7.36</v>
      </c>
    </row>
    <row r="134" spans="1:8" x14ac:dyDescent="0.25">
      <c r="A134" s="13" t="s">
        <v>312</v>
      </c>
      <c r="B134" t="s">
        <v>313</v>
      </c>
      <c r="C134" s="14" t="s">
        <v>314</v>
      </c>
      <c r="D134" t="s">
        <v>21</v>
      </c>
      <c r="E134" s="4">
        <v>1</v>
      </c>
      <c r="F134" s="5">
        <v>41.55</v>
      </c>
      <c r="G134" s="4">
        <f t="shared" si="6"/>
        <v>54.015000000000001</v>
      </c>
      <c r="H134" s="15">
        <f t="shared" si="7"/>
        <v>54.02</v>
      </c>
    </row>
    <row r="135" spans="1:8" x14ac:dyDescent="0.25">
      <c r="A135" s="13" t="s">
        <v>315</v>
      </c>
      <c r="B135" t="s">
        <v>316</v>
      </c>
      <c r="C135" s="14" t="s">
        <v>317</v>
      </c>
      <c r="D135" t="s">
        <v>21</v>
      </c>
      <c r="E135" s="4">
        <v>1</v>
      </c>
      <c r="F135" s="5">
        <v>9.69</v>
      </c>
      <c r="G135" s="4">
        <f t="shared" si="6"/>
        <v>12.597</v>
      </c>
      <c r="H135" s="15">
        <f t="shared" si="7"/>
        <v>12.6</v>
      </c>
    </row>
    <row r="136" spans="1:8" x14ac:dyDescent="0.25">
      <c r="A136" s="13" t="s">
        <v>318</v>
      </c>
      <c r="B136" t="s">
        <v>319</v>
      </c>
      <c r="C136" s="14" t="s">
        <v>320</v>
      </c>
      <c r="D136" t="s">
        <v>21</v>
      </c>
      <c r="E136" s="4">
        <v>1</v>
      </c>
      <c r="F136" s="5">
        <v>17.05</v>
      </c>
      <c r="G136" s="4">
        <f t="shared" si="6"/>
        <v>22.165000000000003</v>
      </c>
      <c r="H136" s="15">
        <f t="shared" si="7"/>
        <v>22.17</v>
      </c>
    </row>
    <row r="137" spans="1:8" x14ac:dyDescent="0.25">
      <c r="A137" s="13" t="s">
        <v>321</v>
      </c>
      <c r="B137" t="s">
        <v>322</v>
      </c>
      <c r="C137" s="14" t="s">
        <v>323</v>
      </c>
      <c r="D137" t="s">
        <v>21</v>
      </c>
      <c r="E137" s="4">
        <v>1</v>
      </c>
      <c r="F137" s="5">
        <v>9.69</v>
      </c>
      <c r="G137" s="4">
        <f t="shared" si="6"/>
        <v>12.597</v>
      </c>
      <c r="H137" s="15">
        <f t="shared" si="7"/>
        <v>12.6</v>
      </c>
    </row>
    <row r="138" spans="1:8" x14ac:dyDescent="0.25">
      <c r="A138" s="13" t="s">
        <v>324</v>
      </c>
      <c r="B138" t="s">
        <v>325</v>
      </c>
      <c r="C138" s="14" t="s">
        <v>326</v>
      </c>
      <c r="D138" t="s">
        <v>21</v>
      </c>
      <c r="E138" s="4">
        <v>1</v>
      </c>
      <c r="F138" s="5">
        <v>32.5</v>
      </c>
      <c r="G138" s="4">
        <f t="shared" si="6"/>
        <v>42.25</v>
      </c>
      <c r="H138" s="15">
        <f t="shared" si="7"/>
        <v>42.25</v>
      </c>
    </row>
    <row r="139" spans="1:8" x14ac:dyDescent="0.25">
      <c r="A139" s="13" t="s">
        <v>327</v>
      </c>
      <c r="B139" t="s">
        <v>328</v>
      </c>
      <c r="C139" s="14" t="s">
        <v>329</v>
      </c>
      <c r="D139" t="s">
        <v>21</v>
      </c>
      <c r="E139" s="4">
        <v>1</v>
      </c>
      <c r="F139" s="5">
        <v>414.83</v>
      </c>
      <c r="G139" s="4">
        <f t="shared" si="6"/>
        <v>539.279</v>
      </c>
      <c r="H139" s="15">
        <f t="shared" si="7"/>
        <v>539.28</v>
      </c>
    </row>
    <row r="140" spans="1:8" x14ac:dyDescent="0.25">
      <c r="A140" s="13" t="s">
        <v>330</v>
      </c>
      <c r="B140" t="s">
        <v>331</v>
      </c>
      <c r="C140" s="14" t="s">
        <v>332</v>
      </c>
      <c r="D140" t="s">
        <v>21</v>
      </c>
      <c r="E140" s="4">
        <v>1</v>
      </c>
      <c r="F140" s="24">
        <v>412.88</v>
      </c>
      <c r="G140" s="4">
        <f t="shared" si="6"/>
        <v>536.74400000000003</v>
      </c>
      <c r="H140" s="15">
        <f t="shared" si="7"/>
        <v>536.74</v>
      </c>
    </row>
    <row r="141" spans="1:8" x14ac:dyDescent="0.25">
      <c r="A141" s="13" t="s">
        <v>333</v>
      </c>
      <c r="B141" t="s">
        <v>334</v>
      </c>
      <c r="C141" s="14" t="s">
        <v>335</v>
      </c>
      <c r="D141" t="s">
        <v>21</v>
      </c>
      <c r="E141" s="4">
        <v>1</v>
      </c>
      <c r="F141" s="5">
        <v>85.26</v>
      </c>
      <c r="G141" s="4">
        <f t="shared" si="6"/>
        <v>110.83800000000001</v>
      </c>
      <c r="H141" s="15">
        <f t="shared" si="7"/>
        <v>110.84</v>
      </c>
    </row>
    <row r="142" spans="1:8" x14ac:dyDescent="0.25">
      <c r="A142" s="13" t="s">
        <v>336</v>
      </c>
      <c r="B142" t="s">
        <v>337</v>
      </c>
      <c r="C142" s="14" t="s">
        <v>338</v>
      </c>
      <c r="D142" t="s">
        <v>21</v>
      </c>
      <c r="E142" s="4">
        <v>1</v>
      </c>
      <c r="F142" s="5">
        <v>647.87</v>
      </c>
      <c r="G142" s="4">
        <f t="shared" si="6"/>
        <v>842.23099999999999</v>
      </c>
      <c r="H142" s="15">
        <f t="shared" si="7"/>
        <v>842.23</v>
      </c>
    </row>
    <row r="143" spans="1:8" x14ac:dyDescent="0.25">
      <c r="A143" s="13" t="s">
        <v>339</v>
      </c>
      <c r="B143" t="s">
        <v>340</v>
      </c>
      <c r="C143" s="14" t="s">
        <v>341</v>
      </c>
      <c r="D143" t="s">
        <v>21</v>
      </c>
      <c r="E143" s="4">
        <v>1</v>
      </c>
      <c r="F143" s="5">
        <v>495.82</v>
      </c>
      <c r="G143" s="4">
        <f t="shared" si="6"/>
        <v>644.56600000000003</v>
      </c>
      <c r="H143" s="15">
        <f t="shared" si="7"/>
        <v>644.57000000000005</v>
      </c>
    </row>
    <row r="144" spans="1:8" x14ac:dyDescent="0.25">
      <c r="F144" s="5" t="s">
        <v>1008</v>
      </c>
      <c r="H144" s="15"/>
    </row>
    <row r="145" spans="1:9" x14ac:dyDescent="0.25">
      <c r="C145" s="10" t="s">
        <v>342</v>
      </c>
      <c r="D145" s="9"/>
      <c r="E145" s="11"/>
      <c r="F145" s="17" t="s">
        <v>1008</v>
      </c>
      <c r="G145" s="11"/>
      <c r="H145" s="16"/>
      <c r="I145" s="11">
        <f>SUM(H111:H143)</f>
        <v>7782.76</v>
      </c>
    </row>
    <row r="146" spans="1:9" x14ac:dyDescent="0.25">
      <c r="F146" s="5" t="s">
        <v>1008</v>
      </c>
      <c r="H146" s="15"/>
    </row>
    <row r="147" spans="1:9" x14ac:dyDescent="0.25">
      <c r="A147" s="8" t="s">
        <v>343</v>
      </c>
      <c r="B147" s="9"/>
      <c r="C147" s="10" t="s">
        <v>344</v>
      </c>
      <c r="F147" s="5" t="s">
        <v>11</v>
      </c>
      <c r="H147" s="15"/>
    </row>
    <row r="148" spans="1:9" x14ac:dyDescent="0.25">
      <c r="A148" s="13" t="s">
        <v>345</v>
      </c>
      <c r="C148" s="14" t="s">
        <v>346</v>
      </c>
      <c r="F148" s="5" t="s">
        <v>11</v>
      </c>
      <c r="H148" s="15"/>
    </row>
    <row r="149" spans="1:9" x14ac:dyDescent="0.25">
      <c r="A149" s="13" t="s">
        <v>347</v>
      </c>
      <c r="B149" t="s">
        <v>348</v>
      </c>
      <c r="C149" s="14" t="s">
        <v>349</v>
      </c>
      <c r="D149" t="s">
        <v>25</v>
      </c>
      <c r="E149" s="4">
        <v>1</v>
      </c>
      <c r="F149" s="5">
        <v>18.149999999999999</v>
      </c>
      <c r="G149" s="4">
        <f>+F149*(1+$G$2)</f>
        <v>23.594999999999999</v>
      </c>
      <c r="H149" s="15">
        <f>ROUND((E149*G149),2)</f>
        <v>23.6</v>
      </c>
    </row>
    <row r="150" spans="1:9" x14ac:dyDescent="0.25">
      <c r="F150" s="5" t="s">
        <v>1008</v>
      </c>
    </row>
    <row r="151" spans="1:9" x14ac:dyDescent="0.25">
      <c r="C151" s="10" t="s">
        <v>350</v>
      </c>
      <c r="D151" s="9"/>
      <c r="E151" s="11"/>
      <c r="F151" s="17" t="s">
        <v>1008</v>
      </c>
      <c r="G151" s="11"/>
      <c r="H151" s="11"/>
      <c r="I151" s="11">
        <f>SUM(H148:H149)</f>
        <v>23.6</v>
      </c>
    </row>
    <row r="152" spans="1:9" x14ac:dyDescent="0.25">
      <c r="F152" s="5" t="s">
        <v>1008</v>
      </c>
    </row>
    <row r="153" spans="1:9" x14ac:dyDescent="0.25">
      <c r="A153" s="8" t="s">
        <v>351</v>
      </c>
      <c r="B153" s="9"/>
      <c r="C153" s="10" t="s">
        <v>352</v>
      </c>
      <c r="F153" s="5" t="s">
        <v>11</v>
      </c>
    </row>
    <row r="154" spans="1:9" x14ac:dyDescent="0.25">
      <c r="A154" s="13" t="s">
        <v>353</v>
      </c>
      <c r="C154" s="14" t="s">
        <v>354</v>
      </c>
      <c r="F154" s="5" t="s">
        <v>11</v>
      </c>
    </row>
    <row r="155" spans="1:9" x14ac:dyDescent="0.25">
      <c r="A155" s="13" t="s">
        <v>355</v>
      </c>
      <c r="B155" t="s">
        <v>356</v>
      </c>
      <c r="C155" s="14" t="s">
        <v>357</v>
      </c>
      <c r="D155" t="s">
        <v>21</v>
      </c>
      <c r="E155" s="15">
        <v>3</v>
      </c>
      <c r="F155" s="5">
        <v>525.66999999999996</v>
      </c>
      <c r="G155" s="4">
        <f>+F155*(1+$G$2)</f>
        <v>683.37099999999998</v>
      </c>
      <c r="H155" s="4">
        <f>ROUND((E155*G155),2)</f>
        <v>2050.11</v>
      </c>
    </row>
    <row r="156" spans="1:9" x14ac:dyDescent="0.25">
      <c r="A156" s="13" t="s">
        <v>358</v>
      </c>
      <c r="C156" s="14" t="s">
        <v>359</v>
      </c>
      <c r="E156" s="15"/>
      <c r="F156" s="5" t="s">
        <v>11</v>
      </c>
    </row>
    <row r="157" spans="1:9" x14ac:dyDescent="0.25">
      <c r="A157" s="13" t="s">
        <v>360</v>
      </c>
      <c r="B157" t="s">
        <v>361</v>
      </c>
      <c r="C157" s="14" t="s">
        <v>362</v>
      </c>
      <c r="D157" t="s">
        <v>21</v>
      </c>
      <c r="E157" s="15">
        <v>2</v>
      </c>
      <c r="F157" s="5">
        <v>610</v>
      </c>
      <c r="G157" s="4">
        <f t="shared" ref="G157:G162" si="8">+F157*(1+$G$2)</f>
        <v>793</v>
      </c>
      <c r="H157" s="4">
        <f t="shared" ref="H157:H162" si="9">ROUND((E157*G157),2)</f>
        <v>1586</v>
      </c>
    </row>
    <row r="158" spans="1:9" x14ac:dyDescent="0.25">
      <c r="A158" s="13" t="s">
        <v>363</v>
      </c>
      <c r="B158" t="s">
        <v>364</v>
      </c>
      <c r="C158" s="14" t="s">
        <v>365</v>
      </c>
      <c r="D158" t="s">
        <v>21</v>
      </c>
      <c r="E158" s="15">
        <v>2</v>
      </c>
      <c r="F158" s="5">
        <v>373.512</v>
      </c>
      <c r="G158" s="4">
        <f t="shared" si="8"/>
        <v>485.56560000000002</v>
      </c>
      <c r="H158" s="4">
        <f t="shared" si="9"/>
        <v>971.13</v>
      </c>
    </row>
    <row r="159" spans="1:9" x14ac:dyDescent="0.25">
      <c r="A159" s="13" t="s">
        <v>366</v>
      </c>
      <c r="B159" t="s">
        <v>367</v>
      </c>
      <c r="C159" s="14" t="s">
        <v>368</v>
      </c>
      <c r="D159" t="s">
        <v>21</v>
      </c>
      <c r="E159" s="15">
        <v>2</v>
      </c>
      <c r="F159" s="5">
        <v>448.21439999999996</v>
      </c>
      <c r="G159" s="4">
        <f t="shared" si="8"/>
        <v>582.67872</v>
      </c>
      <c r="H159" s="4">
        <f t="shared" si="9"/>
        <v>1165.3599999999999</v>
      </c>
    </row>
    <row r="160" spans="1:9" x14ac:dyDescent="0.25">
      <c r="A160" s="13" t="s">
        <v>369</v>
      </c>
      <c r="B160" t="s">
        <v>370</v>
      </c>
      <c r="C160" s="14" t="s">
        <v>371</v>
      </c>
      <c r="D160" t="s">
        <v>21</v>
      </c>
      <c r="E160" s="15">
        <v>1</v>
      </c>
      <c r="F160" s="5">
        <v>368.46</v>
      </c>
      <c r="G160" s="4">
        <f t="shared" si="8"/>
        <v>478.99799999999999</v>
      </c>
      <c r="H160" s="4">
        <f t="shared" si="9"/>
        <v>479</v>
      </c>
    </row>
    <row r="161" spans="1:9" x14ac:dyDescent="0.25">
      <c r="A161" s="13" t="s">
        <v>372</v>
      </c>
      <c r="B161" t="s">
        <v>373</v>
      </c>
      <c r="C161" s="14" t="s">
        <v>374</v>
      </c>
      <c r="D161" t="s">
        <v>21</v>
      </c>
      <c r="E161" s="15">
        <v>1</v>
      </c>
      <c r="F161" s="5">
        <v>368.46</v>
      </c>
      <c r="G161" s="4">
        <f t="shared" si="8"/>
        <v>478.99799999999999</v>
      </c>
      <c r="H161" s="4">
        <f t="shared" si="9"/>
        <v>479</v>
      </c>
    </row>
    <row r="162" spans="1:9" x14ac:dyDescent="0.25">
      <c r="A162" s="13" t="s">
        <v>375</v>
      </c>
      <c r="B162" t="s">
        <v>376</v>
      </c>
      <c r="C162" s="14" t="s">
        <v>377</v>
      </c>
      <c r="D162" t="s">
        <v>21</v>
      </c>
      <c r="E162" s="15">
        <v>1</v>
      </c>
      <c r="F162" s="5">
        <v>132.72999999999999</v>
      </c>
      <c r="G162" s="4">
        <f t="shared" si="8"/>
        <v>172.54900000000001</v>
      </c>
      <c r="H162" s="4">
        <f t="shared" si="9"/>
        <v>172.55</v>
      </c>
    </row>
    <row r="163" spans="1:9" x14ac:dyDescent="0.25">
      <c r="E163" s="15"/>
      <c r="F163" s="5" t="s">
        <v>1008</v>
      </c>
    </row>
    <row r="164" spans="1:9" x14ac:dyDescent="0.25">
      <c r="C164" s="10" t="s">
        <v>378</v>
      </c>
      <c r="D164" s="9"/>
      <c r="E164" s="11"/>
      <c r="F164" s="17" t="s">
        <v>1008</v>
      </c>
      <c r="G164" s="11"/>
      <c r="H164" s="11"/>
      <c r="I164" s="11">
        <f>SUM(H154:H162)</f>
        <v>6903.15</v>
      </c>
    </row>
    <row r="165" spans="1:9" x14ac:dyDescent="0.25">
      <c r="F165" s="5" t="s">
        <v>1008</v>
      </c>
    </row>
    <row r="166" spans="1:9" x14ac:dyDescent="0.25">
      <c r="A166" s="8" t="s">
        <v>379</v>
      </c>
      <c r="B166" s="9"/>
      <c r="C166" s="10" t="s">
        <v>380</v>
      </c>
      <c r="F166" s="5" t="s">
        <v>11</v>
      </c>
    </row>
    <row r="167" spans="1:9" x14ac:dyDescent="0.25">
      <c r="A167" s="13" t="s">
        <v>381</v>
      </c>
      <c r="C167" s="14" t="s">
        <v>382</v>
      </c>
      <c r="F167" s="5" t="s">
        <v>11</v>
      </c>
    </row>
    <row r="168" spans="1:9" x14ac:dyDescent="0.25">
      <c r="A168" s="13" t="s">
        <v>383</v>
      </c>
      <c r="B168" t="s">
        <v>384</v>
      </c>
      <c r="C168" s="14" t="s">
        <v>385</v>
      </c>
      <c r="D168" t="s">
        <v>17</v>
      </c>
      <c r="E168" s="20">
        <v>49.56</v>
      </c>
      <c r="F168" s="5">
        <v>3.52</v>
      </c>
      <c r="G168" s="4">
        <f>+F168*(1+$G$2)</f>
        <v>4.5760000000000005</v>
      </c>
      <c r="H168" s="4">
        <f>ROUND((E168*G168),2)</f>
        <v>226.79</v>
      </c>
    </row>
    <row r="169" spans="1:9" x14ac:dyDescent="0.25">
      <c r="A169" s="13" t="s">
        <v>386</v>
      </c>
      <c r="B169" t="s">
        <v>387</v>
      </c>
      <c r="C169" s="14" t="s">
        <v>388</v>
      </c>
      <c r="D169" t="s">
        <v>17</v>
      </c>
      <c r="E169" s="15">
        <v>34.53</v>
      </c>
      <c r="F169" s="5">
        <v>26.93</v>
      </c>
      <c r="G169" s="4">
        <f>+F169*(1+$G$2)</f>
        <v>35.009</v>
      </c>
      <c r="H169" s="4">
        <f>ROUND((E169*G169),2)</f>
        <v>1208.8599999999999</v>
      </c>
    </row>
    <row r="170" spans="1:9" x14ac:dyDescent="0.25">
      <c r="A170" s="13" t="s">
        <v>389</v>
      </c>
      <c r="B170" t="s">
        <v>390</v>
      </c>
      <c r="C170" s="14" t="s">
        <v>391</v>
      </c>
      <c r="D170" t="s">
        <v>17</v>
      </c>
      <c r="E170" s="15">
        <v>136.54</v>
      </c>
      <c r="F170" s="5">
        <v>17.04</v>
      </c>
      <c r="G170" s="4">
        <f>+F170*(1+$G$2)</f>
        <v>22.152000000000001</v>
      </c>
      <c r="H170" s="4">
        <f>ROUND((E170*G170),2)</f>
        <v>3024.63</v>
      </c>
    </row>
    <row r="171" spans="1:9" x14ac:dyDescent="0.25">
      <c r="A171" s="13" t="s">
        <v>392</v>
      </c>
      <c r="B171" t="s">
        <v>393</v>
      </c>
      <c r="C171" s="14" t="s">
        <v>394</v>
      </c>
      <c r="D171" t="s">
        <v>17</v>
      </c>
      <c r="E171" s="15">
        <v>15.36</v>
      </c>
      <c r="F171" s="24">
        <v>26.59</v>
      </c>
      <c r="G171" s="4">
        <f>+F171*(1+$G$2)</f>
        <v>34.567</v>
      </c>
      <c r="H171" s="4">
        <f>ROUND((E171*G171),2)</f>
        <v>530.95000000000005</v>
      </c>
    </row>
    <row r="172" spans="1:9" ht="30" x14ac:dyDescent="0.25">
      <c r="A172" s="28" t="s">
        <v>395</v>
      </c>
      <c r="B172" t="s">
        <v>396</v>
      </c>
      <c r="C172" s="14" t="s">
        <v>397</v>
      </c>
      <c r="D172" t="s">
        <v>17</v>
      </c>
      <c r="E172" s="15">
        <v>14.82</v>
      </c>
      <c r="F172" s="24">
        <v>38.9</v>
      </c>
      <c r="G172" s="4">
        <f>+F172*(1+$G$2)</f>
        <v>50.57</v>
      </c>
      <c r="H172" s="4">
        <f>ROUND((E172*G172),2)</f>
        <v>749.45</v>
      </c>
    </row>
    <row r="173" spans="1:9" x14ac:dyDescent="0.25">
      <c r="A173" s="13" t="s">
        <v>398</v>
      </c>
      <c r="C173" s="14" t="s">
        <v>399</v>
      </c>
      <c r="E173" s="15"/>
      <c r="F173" s="5" t="s">
        <v>11</v>
      </c>
    </row>
    <row r="174" spans="1:9" x14ac:dyDescent="0.25">
      <c r="A174" s="13" t="s">
        <v>400</v>
      </c>
      <c r="B174" t="s">
        <v>401</v>
      </c>
      <c r="C174" s="14" t="s">
        <v>385</v>
      </c>
      <c r="D174" t="s">
        <v>17</v>
      </c>
      <c r="E174" s="20">
        <v>79.89</v>
      </c>
      <c r="F174" s="5">
        <v>3.52</v>
      </c>
      <c r="G174" s="4">
        <f>+F174*(1+$G$2)</f>
        <v>4.5760000000000005</v>
      </c>
      <c r="H174" s="4">
        <f>ROUND((E174*G174),2)</f>
        <v>365.58</v>
      </c>
    </row>
    <row r="175" spans="1:9" x14ac:dyDescent="0.25">
      <c r="A175" s="13" t="s">
        <v>402</v>
      </c>
      <c r="B175" t="s">
        <v>403</v>
      </c>
      <c r="C175" s="14" t="s">
        <v>388</v>
      </c>
      <c r="D175" t="s">
        <v>17</v>
      </c>
      <c r="E175" s="15">
        <f>+E174-E176</f>
        <v>77.27</v>
      </c>
      <c r="F175" s="5">
        <v>26.93</v>
      </c>
      <c r="G175" s="4">
        <f>+F175*(1+$G$2)</f>
        <v>35.009</v>
      </c>
      <c r="H175" s="4">
        <f>ROUND((E175*G175),2)</f>
        <v>2705.15</v>
      </c>
    </row>
    <row r="176" spans="1:9" x14ac:dyDescent="0.25">
      <c r="A176" s="13" t="s">
        <v>404</v>
      </c>
      <c r="B176" t="s">
        <v>405</v>
      </c>
      <c r="C176" s="14" t="s">
        <v>394</v>
      </c>
      <c r="D176" t="s">
        <v>17</v>
      </c>
      <c r="E176" s="15">
        <v>2.62</v>
      </c>
      <c r="F176" s="5">
        <v>26.59</v>
      </c>
      <c r="G176" s="4">
        <f>+F176*(1+$G$2)</f>
        <v>34.567</v>
      </c>
      <c r="H176" s="4">
        <f>ROUND((E176*G176),2)</f>
        <v>90.57</v>
      </c>
    </row>
    <row r="177" spans="1:9" ht="30" x14ac:dyDescent="0.25">
      <c r="A177" s="28" t="s">
        <v>406</v>
      </c>
      <c r="B177" t="s">
        <v>407</v>
      </c>
      <c r="C177" s="14" t="s">
        <v>408</v>
      </c>
      <c r="D177" s="29" t="s">
        <v>34</v>
      </c>
      <c r="E177" s="30">
        <v>10</v>
      </c>
      <c r="F177" s="31">
        <v>15.24</v>
      </c>
      <c r="G177" s="32">
        <f>+F177*(1+$G$2)</f>
        <v>19.812000000000001</v>
      </c>
      <c r="H177" s="32">
        <f>ROUND((E177*G177),2)</f>
        <v>198.12</v>
      </c>
    </row>
    <row r="178" spans="1:9" ht="30" x14ac:dyDescent="0.25">
      <c r="A178" s="28" t="s">
        <v>409</v>
      </c>
      <c r="B178" t="s">
        <v>410</v>
      </c>
      <c r="C178" s="14" t="s">
        <v>411</v>
      </c>
      <c r="D178" s="29" t="s">
        <v>17</v>
      </c>
      <c r="E178" s="30">
        <f>+E176</f>
        <v>2.62</v>
      </c>
      <c r="F178" s="31">
        <v>38.9</v>
      </c>
      <c r="G178" s="32">
        <f>+F178*(1+$G$2)</f>
        <v>50.57</v>
      </c>
      <c r="H178" s="32">
        <f>ROUND((E178*G178),2)</f>
        <v>132.49</v>
      </c>
    </row>
    <row r="179" spans="1:9" x14ac:dyDescent="0.25">
      <c r="A179" s="13" t="s">
        <v>412</v>
      </c>
      <c r="C179" s="14" t="s">
        <v>413</v>
      </c>
      <c r="E179" s="15"/>
      <c r="F179" s="5" t="s">
        <v>11</v>
      </c>
    </row>
    <row r="180" spans="1:9" x14ac:dyDescent="0.25">
      <c r="A180" s="13" t="s">
        <v>414</v>
      </c>
      <c r="B180" t="s">
        <v>415</v>
      </c>
      <c r="C180" s="14" t="s">
        <v>416</v>
      </c>
      <c r="D180" t="s">
        <v>17</v>
      </c>
      <c r="E180" s="15">
        <v>1.29</v>
      </c>
      <c r="F180" s="5">
        <v>237.35</v>
      </c>
      <c r="G180" s="4">
        <f>+F180*(1+$G$2)</f>
        <v>308.55500000000001</v>
      </c>
      <c r="H180" s="4">
        <f>ROUND((E180*G180),2)</f>
        <v>398.04</v>
      </c>
    </row>
    <row r="181" spans="1:9" x14ac:dyDescent="0.25">
      <c r="F181" s="5" t="s">
        <v>1008</v>
      </c>
    </row>
    <row r="182" spans="1:9" x14ac:dyDescent="0.25">
      <c r="C182" s="10" t="s">
        <v>417</v>
      </c>
      <c r="D182" s="9"/>
      <c r="E182" s="11"/>
      <c r="F182" s="17" t="s">
        <v>1008</v>
      </c>
      <c r="G182" s="11"/>
      <c r="H182" s="11"/>
      <c r="I182" s="11">
        <f>SUM(H167:H180)</f>
        <v>9630.630000000001</v>
      </c>
    </row>
    <row r="183" spans="1:9" x14ac:dyDescent="0.25">
      <c r="F183" s="5" t="s">
        <v>1008</v>
      </c>
    </row>
    <row r="184" spans="1:9" x14ac:dyDescent="0.25">
      <c r="A184" s="8" t="s">
        <v>418</v>
      </c>
      <c r="B184" s="9"/>
      <c r="C184" s="10" t="s">
        <v>419</v>
      </c>
      <c r="F184" s="5" t="s">
        <v>11</v>
      </c>
    </row>
    <row r="185" spans="1:9" x14ac:dyDescent="0.25">
      <c r="A185" s="13" t="s">
        <v>420</v>
      </c>
      <c r="C185" s="14" t="s">
        <v>421</v>
      </c>
      <c r="F185" s="5" t="s">
        <v>11</v>
      </c>
    </row>
    <row r="186" spans="1:9" x14ac:dyDescent="0.25">
      <c r="A186" s="13" t="s">
        <v>422</v>
      </c>
      <c r="B186" t="s">
        <v>423</v>
      </c>
      <c r="C186" s="14" t="s">
        <v>424</v>
      </c>
      <c r="D186" t="s">
        <v>17</v>
      </c>
      <c r="E186" s="15">
        <v>38.26</v>
      </c>
      <c r="F186" s="5">
        <v>21.29</v>
      </c>
      <c r="G186" s="4">
        <f>+F186*(1+$G$2)</f>
        <v>27.677</v>
      </c>
      <c r="H186" s="4">
        <f>ROUND((E186*G186),2)</f>
        <v>1058.92</v>
      </c>
    </row>
    <row r="187" spans="1:9" x14ac:dyDescent="0.25">
      <c r="A187" s="13" t="s">
        <v>425</v>
      </c>
      <c r="B187" t="s">
        <v>426</v>
      </c>
      <c r="C187" s="14" t="s">
        <v>427</v>
      </c>
      <c r="D187" t="s">
        <v>17</v>
      </c>
      <c r="E187" s="20">
        <v>1.2</v>
      </c>
      <c r="F187" s="21">
        <v>45.54</v>
      </c>
      <c r="G187" s="21">
        <f>+F187*(1+$G$2)</f>
        <v>59.201999999999998</v>
      </c>
      <c r="H187" s="21">
        <f>ROUND((E187*G187),2)</f>
        <v>71.040000000000006</v>
      </c>
    </row>
    <row r="188" spans="1:9" x14ac:dyDescent="0.25">
      <c r="A188" s="13" t="s">
        <v>428</v>
      </c>
      <c r="C188" s="14" t="s">
        <v>429</v>
      </c>
      <c r="E188" s="15"/>
      <c r="F188" s="5" t="s">
        <v>11</v>
      </c>
    </row>
    <row r="189" spans="1:9" x14ac:dyDescent="0.25">
      <c r="A189" s="13" t="s">
        <v>430</v>
      </c>
      <c r="B189" t="s">
        <v>431</v>
      </c>
      <c r="C189" s="14" t="s">
        <v>432</v>
      </c>
      <c r="D189" t="s">
        <v>17</v>
      </c>
      <c r="E189" s="15">
        <v>38.26</v>
      </c>
      <c r="F189" s="5">
        <v>39.520000000000003</v>
      </c>
      <c r="G189" s="4">
        <f>+F189*(1+$G$2)</f>
        <v>51.376000000000005</v>
      </c>
      <c r="H189" s="4">
        <f>ROUND((E189*G189),2)</f>
        <v>1965.65</v>
      </c>
    </row>
    <row r="190" spans="1:9" x14ac:dyDescent="0.25">
      <c r="A190" s="13" t="s">
        <v>433</v>
      </c>
      <c r="C190" s="14" t="s">
        <v>434</v>
      </c>
      <c r="E190" s="15"/>
      <c r="F190" s="5" t="s">
        <v>11</v>
      </c>
    </row>
    <row r="191" spans="1:9" x14ac:dyDescent="0.25">
      <c r="A191" s="13" t="s">
        <v>435</v>
      </c>
      <c r="B191" t="s">
        <v>436</v>
      </c>
      <c r="C191" s="14" t="s">
        <v>437</v>
      </c>
      <c r="D191" t="s">
        <v>34</v>
      </c>
      <c r="E191" s="15">
        <v>51.32</v>
      </c>
      <c r="F191" s="5">
        <v>4.21</v>
      </c>
      <c r="G191" s="4">
        <f>+F191*(1+$G$2)</f>
        <v>5.4729999999999999</v>
      </c>
      <c r="H191" s="4">
        <f>ROUND((E191*G191),2)</f>
        <v>280.87</v>
      </c>
    </row>
    <row r="192" spans="1:9" x14ac:dyDescent="0.25">
      <c r="A192" s="13" t="s">
        <v>438</v>
      </c>
      <c r="C192" s="14" t="s">
        <v>439</v>
      </c>
      <c r="E192" s="15"/>
      <c r="F192" s="5" t="s">
        <v>11</v>
      </c>
    </row>
    <row r="193" spans="1:9" x14ac:dyDescent="0.25">
      <c r="A193" s="13" t="s">
        <v>440</v>
      </c>
      <c r="B193" t="s">
        <v>441</v>
      </c>
      <c r="C193" s="14" t="s">
        <v>442</v>
      </c>
      <c r="D193" t="s">
        <v>17</v>
      </c>
      <c r="E193" s="15">
        <v>0.84</v>
      </c>
      <c r="F193" s="5">
        <v>237.35</v>
      </c>
      <c r="G193" s="4">
        <f>+F193*(1+$G$2)</f>
        <v>308.55500000000001</v>
      </c>
      <c r="H193" s="4">
        <f>ROUND((E193*G193),2)</f>
        <v>259.19</v>
      </c>
    </row>
    <row r="194" spans="1:9" x14ac:dyDescent="0.25">
      <c r="F194" s="5" t="s">
        <v>1008</v>
      </c>
    </row>
    <row r="195" spans="1:9" x14ac:dyDescent="0.25">
      <c r="C195" s="10" t="s">
        <v>443</v>
      </c>
      <c r="D195" s="9"/>
      <c r="E195" s="11"/>
      <c r="F195" s="17" t="s">
        <v>1008</v>
      </c>
      <c r="G195" s="11"/>
      <c r="H195" s="11"/>
      <c r="I195" s="11">
        <f>SUM(H185:H193)</f>
        <v>3635.67</v>
      </c>
    </row>
    <row r="196" spans="1:9" x14ac:dyDescent="0.25">
      <c r="F196" s="5" t="s">
        <v>1008</v>
      </c>
    </row>
    <row r="197" spans="1:9" x14ac:dyDescent="0.25">
      <c r="A197" s="8" t="s">
        <v>444</v>
      </c>
      <c r="B197" s="9"/>
      <c r="C197" s="10" t="s">
        <v>445</v>
      </c>
      <c r="F197" s="5" t="s">
        <v>11</v>
      </c>
    </row>
    <row r="198" spans="1:9" x14ac:dyDescent="0.25">
      <c r="A198" s="13" t="s">
        <v>446</v>
      </c>
      <c r="C198" s="14" t="s">
        <v>447</v>
      </c>
      <c r="F198" s="5" t="s">
        <v>11</v>
      </c>
    </row>
    <row r="199" spans="1:9" x14ac:dyDescent="0.25">
      <c r="A199" s="13" t="s">
        <v>448</v>
      </c>
      <c r="B199" t="s">
        <v>449</v>
      </c>
      <c r="C199" s="14" t="s">
        <v>450</v>
      </c>
      <c r="D199" t="s">
        <v>17</v>
      </c>
      <c r="E199" s="15">
        <v>168.52</v>
      </c>
      <c r="F199" s="5">
        <v>11.799999999999999</v>
      </c>
      <c r="G199" s="4">
        <f>+F199*(1+$G$2)</f>
        <v>15.34</v>
      </c>
      <c r="H199" s="4">
        <f>ROUND((E199*G199),2)</f>
        <v>2585.1</v>
      </c>
    </row>
    <row r="200" spans="1:9" x14ac:dyDescent="0.25">
      <c r="A200" s="13" t="s">
        <v>451</v>
      </c>
      <c r="C200" s="14" t="s">
        <v>452</v>
      </c>
      <c r="E200" s="15"/>
      <c r="F200" s="5" t="s">
        <v>11</v>
      </c>
    </row>
    <row r="201" spans="1:9" x14ac:dyDescent="0.25">
      <c r="A201" s="13" t="s">
        <v>453</v>
      </c>
      <c r="B201" t="s">
        <v>454</v>
      </c>
      <c r="C201" s="14" t="s">
        <v>455</v>
      </c>
      <c r="D201" t="s">
        <v>17</v>
      </c>
      <c r="E201" s="15">
        <v>79.89</v>
      </c>
      <c r="F201" s="5">
        <v>11.799999999999999</v>
      </c>
      <c r="G201" s="4">
        <f>+F201*(1+$G$2)</f>
        <v>15.34</v>
      </c>
      <c r="H201" s="4">
        <f>ROUND((E201*G201),2)</f>
        <v>1225.51</v>
      </c>
    </row>
    <row r="202" spans="1:9" x14ac:dyDescent="0.25">
      <c r="A202" s="13" t="s">
        <v>456</v>
      </c>
      <c r="B202" t="s">
        <v>457</v>
      </c>
      <c r="C202" s="14" t="s">
        <v>458</v>
      </c>
      <c r="D202" t="s">
        <v>34</v>
      </c>
      <c r="E202" s="15">
        <v>10</v>
      </c>
      <c r="F202" s="5">
        <v>3.63</v>
      </c>
      <c r="G202" s="4">
        <f>+F202*(1+$G$2)</f>
        <v>4.7190000000000003</v>
      </c>
      <c r="H202" s="4">
        <f>ROUND((E202*G202),2)</f>
        <v>47.19</v>
      </c>
    </row>
    <row r="203" spans="1:9" x14ac:dyDescent="0.25">
      <c r="E203" s="15"/>
      <c r="F203" s="5" t="s">
        <v>1008</v>
      </c>
    </row>
    <row r="204" spans="1:9" x14ac:dyDescent="0.25">
      <c r="C204" s="10" t="s">
        <v>459</v>
      </c>
      <c r="D204" s="9"/>
      <c r="E204" s="16"/>
      <c r="F204" s="17" t="s">
        <v>1008</v>
      </c>
      <c r="G204" s="11"/>
      <c r="H204" s="11"/>
      <c r="I204" s="11">
        <f>SUM(H198:H202)</f>
        <v>3857.7999999999997</v>
      </c>
    </row>
    <row r="205" spans="1:9" x14ac:dyDescent="0.25">
      <c r="E205" s="15"/>
      <c r="F205" s="5" t="s">
        <v>1008</v>
      </c>
    </row>
    <row r="206" spans="1:9" x14ac:dyDescent="0.25">
      <c r="A206" s="8" t="s">
        <v>460</v>
      </c>
      <c r="B206" s="9"/>
      <c r="C206" s="10" t="s">
        <v>461</v>
      </c>
      <c r="E206" s="15"/>
      <c r="F206" s="5" t="s">
        <v>11</v>
      </c>
    </row>
    <row r="207" spans="1:9" x14ac:dyDescent="0.25">
      <c r="A207" s="13" t="s">
        <v>462</v>
      </c>
      <c r="C207" s="14" t="s">
        <v>463</v>
      </c>
      <c r="E207" s="15"/>
      <c r="F207" s="5" t="s">
        <v>11</v>
      </c>
    </row>
    <row r="208" spans="1:9" x14ac:dyDescent="0.25">
      <c r="A208" s="13" t="s">
        <v>464</v>
      </c>
      <c r="B208" t="s">
        <v>465</v>
      </c>
      <c r="C208" s="14" t="s">
        <v>466</v>
      </c>
      <c r="D208" t="s">
        <v>17</v>
      </c>
      <c r="E208" s="15">
        <v>23.55</v>
      </c>
      <c r="F208" s="5">
        <v>3.12</v>
      </c>
      <c r="G208" s="4">
        <f>+F208*(1+$G$2)</f>
        <v>4.056</v>
      </c>
      <c r="H208" s="4">
        <f>ROUND((E208*G208),2)</f>
        <v>95.52</v>
      </c>
    </row>
    <row r="209" spans="1:9" x14ac:dyDescent="0.25">
      <c r="A209" s="13" t="s">
        <v>467</v>
      </c>
      <c r="C209" s="14" t="s">
        <v>468</v>
      </c>
      <c r="F209" s="5" t="s">
        <v>11</v>
      </c>
    </row>
    <row r="210" spans="1:9" x14ac:dyDescent="0.25">
      <c r="A210" s="13" t="s">
        <v>469</v>
      </c>
      <c r="B210" t="s">
        <v>470</v>
      </c>
      <c r="C210" s="14" t="s">
        <v>471</v>
      </c>
      <c r="D210" t="s">
        <v>21</v>
      </c>
      <c r="E210" s="4">
        <v>1</v>
      </c>
      <c r="F210" s="5">
        <v>53.84</v>
      </c>
      <c r="G210" s="4">
        <f>+F210*(1+$G$2)</f>
        <v>69.992000000000004</v>
      </c>
      <c r="H210" s="15">
        <f>ROUND((E210*G210),2)</f>
        <v>69.989999999999995</v>
      </c>
    </row>
    <row r="211" spans="1:9" x14ac:dyDescent="0.25">
      <c r="A211" s="13" t="s">
        <v>472</v>
      </c>
      <c r="B211" t="s">
        <v>473</v>
      </c>
      <c r="C211" s="14" t="s">
        <v>474</v>
      </c>
      <c r="D211" t="s">
        <v>475</v>
      </c>
      <c r="E211" s="4">
        <v>1</v>
      </c>
      <c r="F211" s="5">
        <v>10.93</v>
      </c>
      <c r="G211" s="4">
        <f>+F211*(1+$G$2)</f>
        <v>14.209</v>
      </c>
      <c r="H211" s="15">
        <f>ROUND((E211*G211),2)</f>
        <v>14.21</v>
      </c>
    </row>
    <row r="212" spans="1:9" x14ac:dyDescent="0.25">
      <c r="A212" s="13" t="s">
        <v>476</v>
      </c>
      <c r="C212" s="14" t="s">
        <v>477</v>
      </c>
      <c r="F212" s="5" t="s">
        <v>11</v>
      </c>
      <c r="H212" s="15"/>
    </row>
    <row r="213" spans="1:9" x14ac:dyDescent="0.25">
      <c r="A213" s="13" t="s">
        <v>478</v>
      </c>
      <c r="B213" t="s">
        <v>479</v>
      </c>
      <c r="C213" s="14" t="s">
        <v>480</v>
      </c>
      <c r="D213" t="s">
        <v>17</v>
      </c>
      <c r="E213" s="4">
        <v>44.8</v>
      </c>
      <c r="F213" s="24">
        <v>7.59</v>
      </c>
      <c r="G213" s="4">
        <f>+F213*(1+$G$2)</f>
        <v>9.8670000000000009</v>
      </c>
      <c r="H213" s="15">
        <f>ROUND((E213*G213),2)</f>
        <v>442.04</v>
      </c>
    </row>
    <row r="214" spans="1:9" x14ac:dyDescent="0.25">
      <c r="A214" s="13" t="s">
        <v>481</v>
      </c>
      <c r="C214" s="14" t="s">
        <v>482</v>
      </c>
      <c r="F214" s="5" t="s">
        <v>11</v>
      </c>
      <c r="H214" s="15"/>
    </row>
    <row r="215" spans="1:9" hidden="1" x14ac:dyDescent="0.25">
      <c r="A215" s="13" t="s">
        <v>483</v>
      </c>
      <c r="B215" t="s">
        <v>484</v>
      </c>
      <c r="C215" s="14" t="s">
        <v>485</v>
      </c>
      <c r="D215" t="s">
        <v>475</v>
      </c>
      <c r="E215" s="4">
        <v>0</v>
      </c>
      <c r="F215" s="5">
        <v>897</v>
      </c>
      <c r="G215" s="4">
        <f>+F215*(1+$G$2)</f>
        <v>1166.1000000000001</v>
      </c>
      <c r="H215" s="15">
        <f>ROUND((E215*G215),2)</f>
        <v>0</v>
      </c>
    </row>
    <row r="216" spans="1:9" x14ac:dyDescent="0.25">
      <c r="A216" s="13" t="s">
        <v>486</v>
      </c>
      <c r="B216" t="s">
        <v>487</v>
      </c>
      <c r="C216" s="14" t="s">
        <v>488</v>
      </c>
      <c r="D216" t="s">
        <v>21</v>
      </c>
      <c r="E216" s="4">
        <v>1</v>
      </c>
      <c r="F216" s="5">
        <v>252.2</v>
      </c>
      <c r="G216" s="4">
        <v>745.26400000000001</v>
      </c>
      <c r="H216" s="15">
        <f>ROUND((E216*G216),2)</f>
        <v>745.26</v>
      </c>
    </row>
    <row r="218" spans="1:9" x14ac:dyDescent="0.25">
      <c r="C218" s="10" t="s">
        <v>489</v>
      </c>
      <c r="D218" s="9"/>
      <c r="E218" s="11"/>
      <c r="F218" s="17"/>
      <c r="G218" s="11"/>
      <c r="H218" s="11"/>
      <c r="I218" s="11">
        <f>SUM(H207:H216)</f>
        <v>1367.02</v>
      </c>
    </row>
    <row r="221" spans="1:9" x14ac:dyDescent="0.25">
      <c r="C221" s="10" t="s">
        <v>490</v>
      </c>
      <c r="D221" s="9"/>
      <c r="E221" s="11"/>
      <c r="F221" s="17"/>
      <c r="G221" s="11"/>
      <c r="H221" s="11"/>
      <c r="I221" s="11">
        <f>SUM(I6:I220)</f>
        <v>58817.1</v>
      </c>
    </row>
    <row r="222" spans="1:9" x14ac:dyDescent="0.25">
      <c r="C222" s="10" t="str">
        <f>CONCATENATE("Total da Planilha (x ",O1,")")</f>
        <v>Total da Planilha (x 31)</v>
      </c>
      <c r="D222" s="9"/>
      <c r="E222" s="11"/>
      <c r="F222" s="17"/>
      <c r="G222" s="11"/>
      <c r="H222" s="11"/>
      <c r="I222" s="11">
        <f>I221*O1</f>
        <v>1823330.0999999999</v>
      </c>
    </row>
    <row r="226" spans="7:9" x14ac:dyDescent="0.25">
      <c r="G226"/>
      <c r="H226"/>
      <c r="I226"/>
    </row>
    <row r="227" spans="7:9" x14ac:dyDescent="0.25">
      <c r="G227"/>
      <c r="H227"/>
      <c r="I227"/>
    </row>
    <row r="228" spans="7:9" x14ac:dyDescent="0.25">
      <c r="G228"/>
      <c r="H228"/>
      <c r="I228"/>
    </row>
    <row r="229" spans="7:9" x14ac:dyDescent="0.25">
      <c r="G229"/>
      <c r="H229"/>
      <c r="I229"/>
    </row>
    <row r="230" spans="7:9" x14ac:dyDescent="0.25">
      <c r="G230"/>
      <c r="H230"/>
      <c r="I230"/>
    </row>
    <row r="231" spans="7:9" x14ac:dyDescent="0.25">
      <c r="G231"/>
      <c r="H231"/>
      <c r="I231"/>
    </row>
    <row r="232" spans="7:9" x14ac:dyDescent="0.25">
      <c r="G232"/>
      <c r="H232"/>
      <c r="I232"/>
    </row>
    <row r="233" spans="7:9" x14ac:dyDescent="0.25">
      <c r="G233"/>
      <c r="H233"/>
      <c r="I233"/>
    </row>
    <row r="234" spans="7:9" x14ac:dyDescent="0.25">
      <c r="G234"/>
      <c r="H234"/>
      <c r="I234"/>
    </row>
    <row r="235" spans="7:9" x14ac:dyDescent="0.25">
      <c r="G235"/>
      <c r="H235"/>
      <c r="I235"/>
    </row>
    <row r="236" spans="7:9" x14ac:dyDescent="0.25">
      <c r="G236"/>
      <c r="H236"/>
      <c r="I236"/>
    </row>
    <row r="237" spans="7:9" x14ac:dyDescent="0.25">
      <c r="G237"/>
      <c r="H237"/>
      <c r="I237"/>
    </row>
    <row r="238" spans="7:9" x14ac:dyDescent="0.25">
      <c r="G238"/>
      <c r="H238"/>
      <c r="I238"/>
    </row>
    <row r="239" spans="7:9" x14ac:dyDescent="0.25">
      <c r="G239"/>
      <c r="H239"/>
      <c r="I239"/>
    </row>
    <row r="240" spans="7:9" x14ac:dyDescent="0.25">
      <c r="G240"/>
      <c r="H240"/>
      <c r="I240"/>
    </row>
    <row r="241" spans="7:9" x14ac:dyDescent="0.25">
      <c r="G241"/>
      <c r="H241"/>
      <c r="I241"/>
    </row>
    <row r="242" spans="7:9" x14ac:dyDescent="0.25">
      <c r="G242"/>
      <c r="H242"/>
      <c r="I242"/>
    </row>
    <row r="243" spans="7:9" x14ac:dyDescent="0.25">
      <c r="G243"/>
      <c r="H243"/>
      <c r="I243"/>
    </row>
    <row r="244" spans="7:9" x14ac:dyDescent="0.25">
      <c r="G244"/>
      <c r="H244"/>
      <c r="I244"/>
    </row>
    <row r="245" spans="7:9" x14ac:dyDescent="0.25">
      <c r="G245"/>
      <c r="H245"/>
      <c r="I245"/>
    </row>
    <row r="246" spans="7:9" x14ac:dyDescent="0.25">
      <c r="G246"/>
      <c r="H246"/>
      <c r="I246"/>
    </row>
    <row r="247" spans="7:9" x14ac:dyDescent="0.25">
      <c r="G247"/>
      <c r="H247"/>
      <c r="I247"/>
    </row>
    <row r="248" spans="7:9" x14ac:dyDescent="0.25">
      <c r="G248"/>
      <c r="H248"/>
      <c r="I248"/>
    </row>
    <row r="249" spans="7:9" x14ac:dyDescent="0.25">
      <c r="G249"/>
      <c r="H249"/>
      <c r="I249"/>
    </row>
  </sheetData>
  <sheetProtection password="D89A" sheet="1" objects="1" scenarios="1" selectLockedCells="1"/>
  <pageMargins left="0.23622047244094491" right="0.23622047244094491" top="0.94488188976377963" bottom="0.74803149606299213" header="0.31496062992125984" footer="0.31496062992125984"/>
  <pageSetup paperSize="9" scale="64" fitToHeight="0" orientation="portrait" r:id="rId1"/>
  <headerFooter>
    <oddHeader>&amp;L&amp;G&amp;C&amp;"-,Negrito"&amp;16Planilha de Licitação&amp;R24/09/2018</oddHeader>
    <oddFooter>Página &amp;P de &amp;N</oddFooter>
  </headerFooter>
  <rowBreaks count="3" manualBreakCount="3">
    <brk id="70" max="8" man="1"/>
    <brk id="138" max="8" man="1"/>
    <brk id="205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2"/>
  <sheetViews>
    <sheetView workbookViewId="0">
      <selection sqref="A1:XFD1048576"/>
    </sheetView>
  </sheetViews>
  <sheetFormatPr defaultRowHeight="15" x14ac:dyDescent="0.25"/>
  <cols>
    <col min="1" max="1" width="11" customWidth="1"/>
    <col min="2" max="2" width="7.85546875" hidden="1" customWidth="1"/>
    <col min="3" max="3" width="69.5703125" customWidth="1"/>
    <col min="4" max="4" width="5.28515625" customWidth="1"/>
    <col min="5" max="5" width="8.42578125" style="4" customWidth="1"/>
    <col min="6" max="6" width="11" style="5" hidden="1" customWidth="1"/>
    <col min="7" max="7" width="11" style="4" customWidth="1"/>
    <col min="8" max="8" width="11.7109375" style="4" customWidth="1"/>
    <col min="9" max="9" width="11.28515625" style="4" customWidth="1"/>
    <col min="10" max="10" width="2.7109375" customWidth="1"/>
    <col min="11" max="17" width="9.140625" style="7"/>
    <col min="18" max="18" width="0" style="7" hidden="1" customWidth="1"/>
    <col min="19" max="19" width="9.140625" style="7"/>
  </cols>
  <sheetData>
    <row r="1" spans="1:19" ht="15.75" x14ac:dyDescent="0.25">
      <c r="A1" s="33" t="s">
        <v>1018</v>
      </c>
      <c r="G1" s="43" t="s">
        <v>1010</v>
      </c>
      <c r="H1" s="43" t="s">
        <v>1016</v>
      </c>
      <c r="R1" s="7">
        <v>31</v>
      </c>
    </row>
    <row r="2" spans="1:19" ht="15.75" x14ac:dyDescent="0.25">
      <c r="A2" s="33" t="s">
        <v>491</v>
      </c>
      <c r="G2" s="45">
        <f>+'MG91'!G2</f>
        <v>0.30000000000000004</v>
      </c>
      <c r="H2" s="45">
        <f>+'MG91'!H2</f>
        <v>0</v>
      </c>
    </row>
    <row r="4" spans="1:19" x14ac:dyDescent="0.25">
      <c r="A4" s="9" t="s">
        <v>1</v>
      </c>
      <c r="B4" s="9" t="s">
        <v>2</v>
      </c>
      <c r="C4" s="9" t="s">
        <v>3</v>
      </c>
      <c r="D4" s="9" t="s">
        <v>4</v>
      </c>
      <c r="E4" s="11" t="s">
        <v>5</v>
      </c>
      <c r="F4" s="12" t="s">
        <v>492</v>
      </c>
      <c r="G4" s="11" t="s">
        <v>492</v>
      </c>
      <c r="H4" s="11" t="s">
        <v>8</v>
      </c>
    </row>
    <row r="5" spans="1:19" x14ac:dyDescent="0.25">
      <c r="L5"/>
      <c r="M5"/>
      <c r="N5"/>
      <c r="O5"/>
      <c r="P5"/>
      <c r="Q5"/>
      <c r="R5"/>
      <c r="S5"/>
    </row>
    <row r="6" spans="1:19" x14ac:dyDescent="0.25">
      <c r="A6" s="9" t="s">
        <v>493</v>
      </c>
      <c r="B6" s="9"/>
      <c r="C6" s="9" t="s">
        <v>494</v>
      </c>
      <c r="F6" s="5" t="s">
        <v>11</v>
      </c>
      <c r="G6" s="4" t="s">
        <v>11</v>
      </c>
      <c r="L6"/>
      <c r="M6"/>
      <c r="N6"/>
      <c r="O6"/>
      <c r="P6"/>
      <c r="Q6"/>
      <c r="R6"/>
      <c r="S6"/>
    </row>
    <row r="7" spans="1:19" x14ac:dyDescent="0.25">
      <c r="A7" t="s">
        <v>495</v>
      </c>
      <c r="C7" t="s">
        <v>496</v>
      </c>
      <c r="F7" s="5" t="s">
        <v>11</v>
      </c>
      <c r="G7" s="4" t="s">
        <v>11</v>
      </c>
      <c r="L7"/>
      <c r="M7"/>
      <c r="N7"/>
      <c r="O7"/>
      <c r="P7"/>
      <c r="Q7"/>
      <c r="R7"/>
      <c r="S7"/>
    </row>
    <row r="8" spans="1:19" x14ac:dyDescent="0.25">
      <c r="A8" t="s">
        <v>497</v>
      </c>
      <c r="B8" t="s">
        <v>498</v>
      </c>
      <c r="C8" t="s">
        <v>499</v>
      </c>
      <c r="D8" t="s">
        <v>500</v>
      </c>
      <c r="E8" s="4">
        <v>0.84</v>
      </c>
      <c r="F8" s="5">
        <v>39.950000000000003</v>
      </c>
      <c r="G8" s="4">
        <f>+F8*(1+$G$2)</f>
        <v>51.935000000000002</v>
      </c>
      <c r="H8" s="4">
        <f>ROUND((E8*G8),2)</f>
        <v>43.63</v>
      </c>
      <c r="L8"/>
      <c r="M8"/>
      <c r="N8"/>
      <c r="O8"/>
      <c r="P8"/>
      <c r="Q8"/>
      <c r="R8"/>
      <c r="S8"/>
    </row>
    <row r="9" spans="1:19" x14ac:dyDescent="0.25">
      <c r="A9" t="s">
        <v>501</v>
      </c>
      <c r="B9" t="s">
        <v>502</v>
      </c>
      <c r="C9" t="s">
        <v>503</v>
      </c>
      <c r="D9" t="s">
        <v>17</v>
      </c>
      <c r="E9" s="4">
        <v>66.94</v>
      </c>
      <c r="F9" s="5">
        <v>0.45</v>
      </c>
      <c r="G9" s="4">
        <f>+F9*(1+$G$2)</f>
        <v>0.58500000000000008</v>
      </c>
      <c r="H9" s="4">
        <f>ROUND((E9*G9),2)</f>
        <v>39.159999999999997</v>
      </c>
      <c r="L9"/>
      <c r="M9"/>
      <c r="N9"/>
      <c r="O9"/>
      <c r="P9"/>
      <c r="Q9"/>
      <c r="R9"/>
      <c r="S9"/>
    </row>
    <row r="10" spans="1:19" x14ac:dyDescent="0.25">
      <c r="A10" t="s">
        <v>504</v>
      </c>
      <c r="C10" t="s">
        <v>505</v>
      </c>
      <c r="F10" s="5" t="s">
        <v>11</v>
      </c>
      <c r="G10" s="4" t="s">
        <v>11</v>
      </c>
      <c r="L10"/>
      <c r="M10"/>
      <c r="N10"/>
      <c r="O10"/>
      <c r="P10"/>
      <c r="Q10"/>
      <c r="R10"/>
      <c r="S10"/>
    </row>
    <row r="11" spans="1:19" x14ac:dyDescent="0.25">
      <c r="A11" t="s">
        <v>506</v>
      </c>
      <c r="B11" t="s">
        <v>507</v>
      </c>
      <c r="C11" t="s">
        <v>508</v>
      </c>
      <c r="D11" t="s">
        <v>17</v>
      </c>
      <c r="E11" s="4">
        <v>4.0599999999999996</v>
      </c>
      <c r="F11" s="5">
        <v>27.74</v>
      </c>
      <c r="G11" s="4">
        <f t="shared" ref="G11:G16" si="0">+F11*(1+$G$2)</f>
        <v>36.061999999999998</v>
      </c>
      <c r="H11" s="4">
        <f t="shared" ref="H11:H16" si="1">ROUND((E11*G11),2)</f>
        <v>146.41</v>
      </c>
      <c r="L11"/>
      <c r="M11"/>
      <c r="N11"/>
      <c r="O11"/>
      <c r="P11"/>
      <c r="Q11"/>
      <c r="R11"/>
      <c r="S11"/>
    </row>
    <row r="12" spans="1:19" x14ac:dyDescent="0.25">
      <c r="A12" t="s">
        <v>509</v>
      </c>
      <c r="B12" t="s">
        <v>510</v>
      </c>
      <c r="C12" t="s">
        <v>511</v>
      </c>
      <c r="D12" t="s">
        <v>17</v>
      </c>
      <c r="E12" s="4">
        <v>66.94</v>
      </c>
      <c r="F12" s="5">
        <v>4.87</v>
      </c>
      <c r="G12" s="4">
        <f t="shared" si="0"/>
        <v>6.3310000000000004</v>
      </c>
      <c r="H12" s="4">
        <f t="shared" si="1"/>
        <v>423.8</v>
      </c>
      <c r="K12"/>
      <c r="L12"/>
      <c r="M12"/>
      <c r="N12"/>
      <c r="O12"/>
      <c r="P12"/>
      <c r="Q12"/>
      <c r="R12"/>
      <c r="S12"/>
    </row>
    <row r="13" spans="1:19" x14ac:dyDescent="0.25">
      <c r="A13" t="s">
        <v>512</v>
      </c>
      <c r="B13" t="s">
        <v>513</v>
      </c>
      <c r="C13" t="s">
        <v>514</v>
      </c>
      <c r="D13" t="s">
        <v>500</v>
      </c>
      <c r="E13" s="4">
        <v>7.56</v>
      </c>
      <c r="F13" s="5">
        <v>278.58</v>
      </c>
      <c r="G13" s="4">
        <f t="shared" si="0"/>
        <v>362.154</v>
      </c>
      <c r="H13" s="4">
        <f t="shared" si="1"/>
        <v>2737.88</v>
      </c>
      <c r="K13"/>
      <c r="L13"/>
      <c r="M13"/>
      <c r="N13"/>
      <c r="O13"/>
      <c r="P13"/>
      <c r="Q13"/>
      <c r="R13"/>
      <c r="S13"/>
    </row>
    <row r="14" spans="1:19" x14ac:dyDescent="0.25">
      <c r="A14" t="s">
        <v>515</v>
      </c>
      <c r="B14" t="s">
        <v>516</v>
      </c>
      <c r="C14" t="s">
        <v>517</v>
      </c>
      <c r="D14" t="s">
        <v>21</v>
      </c>
      <c r="E14" s="4">
        <v>12.25</v>
      </c>
      <c r="F14" s="5">
        <v>236.26900000000001</v>
      </c>
      <c r="G14" s="4">
        <f t="shared" si="0"/>
        <v>307.1497</v>
      </c>
      <c r="H14" s="4">
        <f t="shared" si="1"/>
        <v>3762.58</v>
      </c>
      <c r="K14"/>
      <c r="L14"/>
      <c r="M14"/>
      <c r="N14"/>
      <c r="O14"/>
      <c r="P14"/>
      <c r="Q14"/>
      <c r="R14"/>
      <c r="S14"/>
    </row>
    <row r="15" spans="1:19" x14ac:dyDescent="0.25">
      <c r="A15" t="s">
        <v>518</v>
      </c>
      <c r="B15" t="s">
        <v>519</v>
      </c>
      <c r="C15" t="s">
        <v>520</v>
      </c>
      <c r="D15" t="s">
        <v>21</v>
      </c>
      <c r="E15" s="4">
        <v>15</v>
      </c>
      <c r="F15" s="5">
        <v>1.466</v>
      </c>
      <c r="G15" s="4">
        <f t="shared" si="0"/>
        <v>1.9057999999999999</v>
      </c>
      <c r="H15" s="4">
        <f t="shared" si="1"/>
        <v>28.59</v>
      </c>
      <c r="K15"/>
      <c r="L15"/>
      <c r="M15"/>
      <c r="N15"/>
      <c r="O15"/>
      <c r="P15"/>
      <c r="Q15"/>
      <c r="R15"/>
      <c r="S15"/>
    </row>
    <row r="16" spans="1:19" x14ac:dyDescent="0.25">
      <c r="A16" t="s">
        <v>521</v>
      </c>
      <c r="B16" t="s">
        <v>522</v>
      </c>
      <c r="C16" t="s">
        <v>523</v>
      </c>
      <c r="D16" t="s">
        <v>34</v>
      </c>
      <c r="E16" s="4">
        <v>32.28</v>
      </c>
      <c r="F16" s="5">
        <v>13.297499999999999</v>
      </c>
      <c r="G16" s="4">
        <f t="shared" si="0"/>
        <v>17.286750000000001</v>
      </c>
      <c r="H16" s="4">
        <f t="shared" si="1"/>
        <v>558.02</v>
      </c>
      <c r="L16"/>
      <c r="M16"/>
      <c r="N16"/>
      <c r="O16"/>
      <c r="P16"/>
      <c r="Q16"/>
      <c r="R16"/>
      <c r="S16"/>
    </row>
    <row r="17" spans="3:19" x14ac:dyDescent="0.25">
      <c r="L17"/>
      <c r="M17"/>
      <c r="N17"/>
      <c r="O17"/>
      <c r="P17"/>
      <c r="Q17"/>
      <c r="R17"/>
      <c r="S17"/>
    </row>
    <row r="18" spans="3:19" x14ac:dyDescent="0.25">
      <c r="C18" s="9" t="s">
        <v>524</v>
      </c>
      <c r="D18" s="9"/>
      <c r="E18" s="11"/>
      <c r="F18" s="17"/>
      <c r="G18" s="11"/>
      <c r="H18" s="11"/>
      <c r="I18" s="11">
        <f>SUM(H7:H16)</f>
        <v>7740.07</v>
      </c>
      <c r="L18"/>
      <c r="M18"/>
      <c r="N18"/>
      <c r="O18"/>
      <c r="P18"/>
      <c r="Q18"/>
      <c r="R18"/>
      <c r="S18"/>
    </row>
    <row r="19" spans="3:19" x14ac:dyDescent="0.25">
      <c r="L19"/>
      <c r="M19"/>
      <c r="N19"/>
      <c r="O19"/>
      <c r="P19"/>
      <c r="Q19"/>
      <c r="R19"/>
      <c r="S19"/>
    </row>
    <row r="20" spans="3:19" x14ac:dyDescent="0.25">
      <c r="L20"/>
      <c r="M20"/>
      <c r="N20"/>
      <c r="O20"/>
      <c r="P20"/>
      <c r="Q20"/>
      <c r="R20"/>
      <c r="S20"/>
    </row>
    <row r="21" spans="3:19" x14ac:dyDescent="0.25">
      <c r="C21" s="9" t="s">
        <v>490</v>
      </c>
      <c r="D21" s="9"/>
      <c r="E21" s="11"/>
      <c r="F21" s="17"/>
      <c r="G21" s="11"/>
      <c r="H21" s="11"/>
      <c r="I21" s="11">
        <f>SUM(I6:I20)</f>
        <v>7740.07</v>
      </c>
      <c r="L21"/>
      <c r="M21"/>
      <c r="N21"/>
      <c r="O21"/>
      <c r="P21"/>
      <c r="Q21"/>
      <c r="R21"/>
      <c r="S21"/>
    </row>
    <row r="22" spans="3:19" x14ac:dyDescent="0.25">
      <c r="C22" s="9" t="str">
        <f>CONCATENATE("Total da Planilha (x ",R1,")")</f>
        <v>Total da Planilha (x 31)</v>
      </c>
      <c r="D22" s="9"/>
      <c r="E22" s="11"/>
      <c r="F22" s="17"/>
      <c r="G22" s="11"/>
      <c r="H22" s="11"/>
      <c r="I22" s="11">
        <f>I21*R1</f>
        <v>239942.16999999998</v>
      </c>
      <c r="L22"/>
      <c r="M22"/>
      <c r="N22"/>
      <c r="O22"/>
      <c r="P22"/>
      <c r="Q22"/>
      <c r="R22"/>
      <c r="S22"/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&amp;L&amp;G&amp;C&amp;"-,Negrito"&amp;14Planilha de Licitação&amp;R24/09/2018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23"/>
  <sheetViews>
    <sheetView workbookViewId="0">
      <selection sqref="A1:XFD1048576"/>
    </sheetView>
  </sheetViews>
  <sheetFormatPr defaultRowHeight="15" x14ac:dyDescent="0.25"/>
  <cols>
    <col min="1" max="1" width="11" customWidth="1"/>
    <col min="2" max="2" width="8.42578125" hidden="1" customWidth="1"/>
    <col min="3" max="3" width="87.28515625" customWidth="1"/>
    <col min="4" max="4" width="5.85546875" customWidth="1"/>
    <col min="5" max="5" width="10.7109375" style="27" customWidth="1"/>
    <col min="6" max="6" width="12.7109375" style="5" hidden="1" customWidth="1"/>
    <col min="7" max="7" width="12.7109375" style="4" customWidth="1"/>
    <col min="8" max="8" width="12.85546875" style="4" customWidth="1"/>
    <col min="9" max="9" width="13.85546875" style="4" customWidth="1"/>
    <col min="10" max="10" width="2.7109375" customWidth="1"/>
    <col min="11" max="12" width="9.140625" style="7"/>
  </cols>
  <sheetData>
    <row r="1" spans="1:9" ht="15.75" x14ac:dyDescent="0.25">
      <c r="A1" s="33" t="s">
        <v>1018</v>
      </c>
      <c r="B1" s="33"/>
      <c r="C1" s="33"/>
      <c r="G1" s="43" t="s">
        <v>1010</v>
      </c>
      <c r="H1" s="43" t="s">
        <v>1016</v>
      </c>
    </row>
    <row r="2" spans="1:9" ht="15.75" x14ac:dyDescent="0.25">
      <c r="A2" s="33" t="s">
        <v>525</v>
      </c>
      <c r="B2" s="33"/>
      <c r="C2" s="63"/>
      <c r="G2" s="45">
        <f>+'MG91'!G2</f>
        <v>0.30000000000000004</v>
      </c>
      <c r="H2" s="51">
        <f>+'MG91'!H2</f>
        <v>0</v>
      </c>
    </row>
    <row r="4" spans="1:9" x14ac:dyDescent="0.25">
      <c r="A4" s="9" t="s">
        <v>1</v>
      </c>
      <c r="B4" s="9" t="s">
        <v>2</v>
      </c>
      <c r="C4" s="9" t="s">
        <v>3</v>
      </c>
      <c r="D4" s="9" t="s">
        <v>4</v>
      </c>
      <c r="E4" s="34" t="s">
        <v>5</v>
      </c>
      <c r="F4" s="12" t="s">
        <v>6</v>
      </c>
      <c r="G4" s="11" t="s">
        <v>492</v>
      </c>
      <c r="H4" s="11" t="s">
        <v>8</v>
      </c>
    </row>
    <row r="6" spans="1:9" x14ac:dyDescent="0.25">
      <c r="A6" s="9" t="s">
        <v>526</v>
      </c>
      <c r="B6" s="9"/>
      <c r="C6" s="10" t="s">
        <v>527</v>
      </c>
      <c r="F6" s="5" t="s">
        <v>11</v>
      </c>
      <c r="G6" s="4" t="s">
        <v>11</v>
      </c>
    </row>
    <row r="7" spans="1:9" x14ac:dyDescent="0.25">
      <c r="A7" t="s">
        <v>528</v>
      </c>
      <c r="C7" s="14" t="s">
        <v>529</v>
      </c>
      <c r="F7" s="5" t="s">
        <v>11</v>
      </c>
      <c r="G7" s="4" t="s">
        <v>11</v>
      </c>
    </row>
    <row r="8" spans="1:9" x14ac:dyDescent="0.25">
      <c r="A8" t="s">
        <v>530</v>
      </c>
      <c r="B8" t="s">
        <v>531</v>
      </c>
      <c r="C8" s="14" t="s">
        <v>532</v>
      </c>
      <c r="D8" t="s">
        <v>21</v>
      </c>
      <c r="E8" s="27">
        <v>1</v>
      </c>
      <c r="F8" s="5">
        <v>1065.30561330561</v>
      </c>
      <c r="G8" s="4">
        <f>+F8*(1+$G$2)</f>
        <v>1384.8972972972931</v>
      </c>
      <c r="H8" s="4">
        <f>ROUND((E8*G8),2)</f>
        <v>1384.9</v>
      </c>
    </row>
    <row r="9" spans="1:9" x14ac:dyDescent="0.25">
      <c r="A9" t="s">
        <v>533</v>
      </c>
      <c r="B9" t="s">
        <v>534</v>
      </c>
      <c r="C9" s="14" t="s">
        <v>535</v>
      </c>
      <c r="D9" t="s">
        <v>21</v>
      </c>
      <c r="E9" s="27">
        <v>1</v>
      </c>
      <c r="F9" s="5">
        <v>1753.5051975051999</v>
      </c>
      <c r="G9" s="4">
        <f>+F9*(1+$G$2)</f>
        <v>2279.55675675676</v>
      </c>
      <c r="H9" s="4">
        <f>ROUND((E9*G9),2)</f>
        <v>2279.56</v>
      </c>
    </row>
    <row r="10" spans="1:9" x14ac:dyDescent="0.25">
      <c r="C10" s="14"/>
    </row>
    <row r="11" spans="1:9" x14ac:dyDescent="0.25">
      <c r="A11" s="9"/>
      <c r="B11" s="9"/>
      <c r="C11" s="10" t="s">
        <v>536</v>
      </c>
      <c r="D11" s="9"/>
      <c r="E11" s="34"/>
      <c r="F11" s="17"/>
      <c r="G11" s="11"/>
      <c r="H11" s="11"/>
      <c r="I11" s="11">
        <f>SUM(H7:H9)</f>
        <v>3664.46</v>
      </c>
    </row>
    <row r="12" spans="1:9" x14ac:dyDescent="0.25">
      <c r="A12" s="9"/>
      <c r="B12" s="9"/>
      <c r="C12" s="10"/>
      <c r="D12" s="9"/>
      <c r="E12" s="34"/>
      <c r="F12" s="17"/>
      <c r="G12" s="11"/>
      <c r="H12" s="11"/>
      <c r="I12" s="11"/>
    </row>
    <row r="13" spans="1:9" x14ac:dyDescent="0.25">
      <c r="A13" s="9" t="s">
        <v>537</v>
      </c>
      <c r="B13" s="9"/>
      <c r="C13" s="10" t="s">
        <v>538</v>
      </c>
      <c r="D13" s="9"/>
      <c r="E13" s="34"/>
      <c r="F13" s="17" t="s">
        <v>11</v>
      </c>
      <c r="G13" s="11" t="s">
        <v>11</v>
      </c>
      <c r="H13" s="11"/>
      <c r="I13" s="11"/>
    </row>
    <row r="14" spans="1:9" x14ac:dyDescent="0.25">
      <c r="A14" t="s">
        <v>539</v>
      </c>
      <c r="C14" s="14" t="s">
        <v>540</v>
      </c>
      <c r="F14" s="5" t="s">
        <v>11</v>
      </c>
      <c r="G14" s="4" t="s">
        <v>11</v>
      </c>
    </row>
    <row r="15" spans="1:9" hidden="1" x14ac:dyDescent="0.25">
      <c r="A15" t="s">
        <v>541</v>
      </c>
      <c r="B15" t="s">
        <v>542</v>
      </c>
      <c r="C15" s="14" t="s">
        <v>543</v>
      </c>
      <c r="D15" t="s">
        <v>17</v>
      </c>
      <c r="E15" s="27">
        <v>0</v>
      </c>
      <c r="F15" s="5">
        <v>1.07</v>
      </c>
      <c r="G15" s="4">
        <f t="shared" ref="G15:G20" si="0">+F15*(1+$G$2)</f>
        <v>1.3910000000000002</v>
      </c>
      <c r="H15" s="4">
        <f t="shared" ref="H15:H20" si="1">ROUND((E15*G15),2)</f>
        <v>0</v>
      </c>
    </row>
    <row r="16" spans="1:9" hidden="1" x14ac:dyDescent="0.25">
      <c r="A16" t="s">
        <v>544</v>
      </c>
      <c r="B16" t="s">
        <v>545</v>
      </c>
      <c r="C16" s="14" t="s">
        <v>546</v>
      </c>
      <c r="D16" t="s">
        <v>17</v>
      </c>
      <c r="E16" s="27">
        <v>0</v>
      </c>
      <c r="F16" s="5">
        <v>0.47</v>
      </c>
      <c r="G16" s="4">
        <f t="shared" si="0"/>
        <v>0.61099999999999999</v>
      </c>
      <c r="H16" s="4">
        <f t="shared" si="1"/>
        <v>0</v>
      </c>
    </row>
    <row r="17" spans="1:8" hidden="1" x14ac:dyDescent="0.25">
      <c r="A17" t="s">
        <v>547</v>
      </c>
      <c r="B17" t="s">
        <v>548</v>
      </c>
      <c r="C17" s="14" t="s">
        <v>549</v>
      </c>
      <c r="D17" t="s">
        <v>17</v>
      </c>
      <c r="E17" s="27">
        <v>0</v>
      </c>
      <c r="F17" s="5">
        <v>0.14000000000000001</v>
      </c>
      <c r="G17" s="4">
        <f t="shared" si="0"/>
        <v>0.18200000000000002</v>
      </c>
      <c r="H17" s="4">
        <f t="shared" si="1"/>
        <v>0</v>
      </c>
    </row>
    <row r="18" spans="1:8" x14ac:dyDescent="0.25">
      <c r="A18" t="s">
        <v>550</v>
      </c>
      <c r="B18" t="s">
        <v>551</v>
      </c>
      <c r="C18" s="14" t="s">
        <v>552</v>
      </c>
      <c r="D18" t="s">
        <v>17</v>
      </c>
      <c r="E18" s="27">
        <v>7562</v>
      </c>
      <c r="F18" s="5">
        <v>0.14000000000000001</v>
      </c>
      <c r="G18" s="4">
        <f t="shared" si="0"/>
        <v>0.18200000000000002</v>
      </c>
      <c r="H18" s="4">
        <f t="shared" si="1"/>
        <v>1376.28</v>
      </c>
    </row>
    <row r="19" spans="1:8" hidden="1" x14ac:dyDescent="0.25">
      <c r="A19" t="s">
        <v>553</v>
      </c>
      <c r="B19" t="s">
        <v>554</v>
      </c>
      <c r="C19" s="14" t="s">
        <v>555</v>
      </c>
      <c r="D19" t="s">
        <v>17</v>
      </c>
      <c r="E19" s="27">
        <v>0</v>
      </c>
      <c r="F19" s="5">
        <v>0.31</v>
      </c>
      <c r="G19" s="4">
        <f t="shared" si="0"/>
        <v>0.40300000000000002</v>
      </c>
      <c r="H19" s="4">
        <f t="shared" si="1"/>
        <v>0</v>
      </c>
    </row>
    <row r="20" spans="1:8" hidden="1" x14ac:dyDescent="0.25">
      <c r="A20" t="s">
        <v>556</v>
      </c>
      <c r="B20" t="s">
        <v>557</v>
      </c>
      <c r="C20" s="14" t="s">
        <v>558</v>
      </c>
      <c r="D20" t="s">
        <v>21</v>
      </c>
      <c r="E20" s="27">
        <v>0</v>
      </c>
      <c r="F20" s="5">
        <v>9.1725571725571697</v>
      </c>
      <c r="G20" s="4">
        <f t="shared" si="0"/>
        <v>11.924324324324321</v>
      </c>
      <c r="H20" s="4">
        <f t="shared" si="1"/>
        <v>0</v>
      </c>
    </row>
    <row r="21" spans="1:8" hidden="1" x14ac:dyDescent="0.25">
      <c r="A21" t="s">
        <v>559</v>
      </c>
      <c r="C21" s="14" t="s">
        <v>560</v>
      </c>
      <c r="F21" s="5" t="s">
        <v>11</v>
      </c>
      <c r="G21" s="4" t="s">
        <v>11</v>
      </c>
    </row>
    <row r="22" spans="1:8" hidden="1" x14ac:dyDescent="0.25">
      <c r="A22" t="s">
        <v>561</v>
      </c>
      <c r="B22" t="s">
        <v>562</v>
      </c>
      <c r="C22" s="14" t="s">
        <v>563</v>
      </c>
      <c r="D22" t="s">
        <v>500</v>
      </c>
      <c r="E22" s="27">
        <v>0</v>
      </c>
      <c r="F22" s="5">
        <v>16.523908523908499</v>
      </c>
      <c r="G22" s="4">
        <f>+F22*(1+$G$2)</f>
        <v>21.481081081081051</v>
      </c>
      <c r="H22" s="4">
        <f>ROUND((E22*G22),2)</f>
        <v>0</v>
      </c>
    </row>
    <row r="23" spans="1:8" hidden="1" x14ac:dyDescent="0.25">
      <c r="A23" t="s">
        <v>564</v>
      </c>
      <c r="B23" t="s">
        <v>565</v>
      </c>
      <c r="C23" s="14" t="s">
        <v>566</v>
      </c>
      <c r="D23" t="s">
        <v>500</v>
      </c>
      <c r="E23" s="27">
        <v>0</v>
      </c>
      <c r="F23" s="5">
        <v>37.180873180873199</v>
      </c>
      <c r="G23" s="4">
        <f>+F23*(1+$G$2)</f>
        <v>48.335135135135161</v>
      </c>
      <c r="H23" s="4">
        <f>ROUND((E23*G23),2)</f>
        <v>0</v>
      </c>
    </row>
    <row r="24" spans="1:8" hidden="1" x14ac:dyDescent="0.25">
      <c r="A24" t="s">
        <v>567</v>
      </c>
      <c r="C24" s="14" t="s">
        <v>568</v>
      </c>
      <c r="F24" s="5" t="s">
        <v>11</v>
      </c>
      <c r="G24" s="4" t="s">
        <v>11</v>
      </c>
    </row>
    <row r="25" spans="1:8" hidden="1" x14ac:dyDescent="0.25">
      <c r="A25" t="s">
        <v>569</v>
      </c>
      <c r="B25" t="s">
        <v>570</v>
      </c>
      <c r="C25" s="14" t="s">
        <v>571</v>
      </c>
      <c r="D25" t="s">
        <v>500</v>
      </c>
      <c r="E25" s="27">
        <v>0</v>
      </c>
      <c r="F25" s="5">
        <v>4.5405405405405403</v>
      </c>
      <c r="G25" s="4">
        <f>+F25*(1+$G$2)</f>
        <v>5.9027027027027028</v>
      </c>
      <c r="H25" s="4">
        <f>ROUND((E25*G25),2)</f>
        <v>0</v>
      </c>
    </row>
    <row r="26" spans="1:8" hidden="1" x14ac:dyDescent="0.25">
      <c r="A26" t="s">
        <v>572</v>
      </c>
      <c r="B26" t="s">
        <v>573</v>
      </c>
      <c r="C26" s="14" t="s">
        <v>574</v>
      </c>
      <c r="D26" t="s">
        <v>500</v>
      </c>
      <c r="E26" s="27">
        <v>0</v>
      </c>
      <c r="F26" s="5">
        <v>3.1018711018711</v>
      </c>
      <c r="G26" s="4">
        <f>+F26*(1+$G$2)</f>
        <v>4.0324324324324303</v>
      </c>
      <c r="H26" s="4">
        <f>ROUND((E26*G26),2)</f>
        <v>0</v>
      </c>
    </row>
    <row r="27" spans="1:8" x14ac:dyDescent="0.25">
      <c r="A27" t="s">
        <v>575</v>
      </c>
      <c r="C27" s="14" t="s">
        <v>576</v>
      </c>
      <c r="F27" s="5" t="s">
        <v>11</v>
      </c>
      <c r="G27" s="4" t="s">
        <v>11</v>
      </c>
    </row>
    <row r="28" spans="1:8" x14ac:dyDescent="0.25">
      <c r="A28" t="s">
        <v>577</v>
      </c>
      <c r="B28" t="s">
        <v>578</v>
      </c>
      <c r="C28" s="14" t="s">
        <v>579</v>
      </c>
      <c r="D28" t="s">
        <v>500</v>
      </c>
      <c r="E28" s="27">
        <v>3340</v>
      </c>
      <c r="F28" s="5">
        <v>3.12</v>
      </c>
      <c r="G28" s="4">
        <f>+F28*(1+$G$2)</f>
        <v>4.056</v>
      </c>
      <c r="H28" s="4">
        <f>ROUND((E28*G28),2)</f>
        <v>13547.04</v>
      </c>
    </row>
    <row r="29" spans="1:8" hidden="1" x14ac:dyDescent="0.25">
      <c r="A29" t="s">
        <v>580</v>
      </c>
      <c r="B29" t="s">
        <v>581</v>
      </c>
      <c r="C29" s="14" t="s">
        <v>582</v>
      </c>
      <c r="D29" t="s">
        <v>500</v>
      </c>
      <c r="E29" s="27">
        <v>0</v>
      </c>
      <c r="F29" s="5">
        <v>36.041580041579998</v>
      </c>
      <c r="G29" s="4">
        <f>+F29*(1+$G$2)</f>
        <v>46.854054054053996</v>
      </c>
      <c r="H29" s="4">
        <f>ROUND((E29*G29),2)</f>
        <v>0</v>
      </c>
    </row>
    <row r="30" spans="1:8" hidden="1" x14ac:dyDescent="0.25">
      <c r="A30" t="s">
        <v>583</v>
      </c>
      <c r="B30" t="s">
        <v>584</v>
      </c>
      <c r="C30" s="14" t="s">
        <v>585</v>
      </c>
      <c r="D30" t="s">
        <v>500</v>
      </c>
      <c r="E30" s="27">
        <v>0</v>
      </c>
      <c r="F30" s="5">
        <v>72.681912681912706</v>
      </c>
      <c r="G30" s="4">
        <f>+F30*(1+$G$2)</f>
        <v>94.486486486486527</v>
      </c>
      <c r="H30" s="4">
        <f>ROUND((E30*G30),2)</f>
        <v>0</v>
      </c>
    </row>
    <row r="31" spans="1:8" x14ac:dyDescent="0.25">
      <c r="A31" t="s">
        <v>586</v>
      </c>
      <c r="C31" s="14" t="s">
        <v>587</v>
      </c>
      <c r="F31" s="5" t="s">
        <v>11</v>
      </c>
      <c r="G31" s="4" t="s">
        <v>11</v>
      </c>
    </row>
    <row r="32" spans="1:8" hidden="1" x14ac:dyDescent="0.25">
      <c r="A32" t="s">
        <v>588</v>
      </c>
      <c r="B32" t="s">
        <v>589</v>
      </c>
      <c r="C32" s="14" t="s">
        <v>590</v>
      </c>
      <c r="D32" t="s">
        <v>500</v>
      </c>
      <c r="E32" s="27">
        <v>0</v>
      </c>
      <c r="F32" s="5">
        <v>24.790020790020801</v>
      </c>
      <c r="G32" s="4">
        <f>+F32*(1+$G$2)</f>
        <v>32.227027027027042</v>
      </c>
      <c r="H32" s="4">
        <f>ROUND((E32*G32),2)</f>
        <v>0</v>
      </c>
    </row>
    <row r="33" spans="1:8" hidden="1" x14ac:dyDescent="0.25">
      <c r="A33" t="s">
        <v>591</v>
      </c>
      <c r="B33" t="s">
        <v>592</v>
      </c>
      <c r="C33" s="14" t="s">
        <v>593</v>
      </c>
      <c r="D33" t="s">
        <v>500</v>
      </c>
      <c r="E33" s="27">
        <v>0</v>
      </c>
      <c r="F33" s="5">
        <v>2.75</v>
      </c>
      <c r="G33" s="4">
        <f>+F33*(1+$G$2)</f>
        <v>3.5750000000000002</v>
      </c>
      <c r="H33" s="4">
        <f>ROUND((E33*G33),2)</f>
        <v>0</v>
      </c>
    </row>
    <row r="34" spans="1:8" x14ac:dyDescent="0.25">
      <c r="A34" t="s">
        <v>594</v>
      </c>
      <c r="B34" t="s">
        <v>595</v>
      </c>
      <c r="C34" s="14" t="s">
        <v>596</v>
      </c>
      <c r="D34" t="s">
        <v>500</v>
      </c>
      <c r="E34" s="27">
        <v>937</v>
      </c>
      <c r="F34" s="5">
        <v>2.74</v>
      </c>
      <c r="G34" s="4">
        <f>+F34*(1+$G$2)</f>
        <v>3.5620000000000003</v>
      </c>
      <c r="H34" s="4">
        <f>ROUND((E34*G34),2)</f>
        <v>3337.59</v>
      </c>
    </row>
    <row r="35" spans="1:8" hidden="1" x14ac:dyDescent="0.25">
      <c r="A35" t="s">
        <v>597</v>
      </c>
      <c r="B35" t="s">
        <v>598</v>
      </c>
      <c r="C35" s="14" t="s">
        <v>599</v>
      </c>
      <c r="D35" t="s">
        <v>500</v>
      </c>
      <c r="E35" s="27">
        <v>0</v>
      </c>
      <c r="F35" s="5">
        <v>3.96</v>
      </c>
      <c r="G35" s="4">
        <f>+F35*(1+$G$2)</f>
        <v>5.1479999999999997</v>
      </c>
      <c r="H35" s="4">
        <f>ROUND((E35*G35),2)</f>
        <v>0</v>
      </c>
    </row>
    <row r="36" spans="1:8" hidden="1" x14ac:dyDescent="0.25">
      <c r="A36" t="s">
        <v>600</v>
      </c>
      <c r="C36" s="14" t="s">
        <v>601</v>
      </c>
      <c r="F36" s="5" t="s">
        <v>11</v>
      </c>
      <c r="G36" s="4" t="s">
        <v>11</v>
      </c>
    </row>
    <row r="37" spans="1:8" hidden="1" x14ac:dyDescent="0.25">
      <c r="A37" t="s">
        <v>602</v>
      </c>
      <c r="B37" t="s">
        <v>603</v>
      </c>
      <c r="C37" s="14" t="s">
        <v>604</v>
      </c>
      <c r="D37" t="s">
        <v>500</v>
      </c>
      <c r="E37" s="27">
        <v>0</v>
      </c>
      <c r="F37" s="5">
        <v>0.90644490644490705</v>
      </c>
      <c r="G37" s="4">
        <f>+F37*(1+$G$2)</f>
        <v>1.1783783783783792</v>
      </c>
      <c r="H37" s="4">
        <f>ROUND((E37*G37),2)</f>
        <v>0</v>
      </c>
    </row>
    <row r="38" spans="1:8" hidden="1" x14ac:dyDescent="0.25">
      <c r="A38" t="s">
        <v>605</v>
      </c>
      <c r="B38" t="s">
        <v>606</v>
      </c>
      <c r="C38" s="14" t="s">
        <v>607</v>
      </c>
      <c r="D38" t="s">
        <v>500</v>
      </c>
      <c r="E38" s="27">
        <v>0</v>
      </c>
      <c r="F38" s="5">
        <v>11.5675675675676</v>
      </c>
      <c r="G38" s="4">
        <f>+F38*(1+$G$2)</f>
        <v>15.037837837837881</v>
      </c>
      <c r="H38" s="4">
        <f>ROUND((E38*G38),2)</f>
        <v>0</v>
      </c>
    </row>
    <row r="39" spans="1:8" x14ac:dyDescent="0.25">
      <c r="A39" t="s">
        <v>608</v>
      </c>
      <c r="C39" s="14" t="s">
        <v>609</v>
      </c>
      <c r="F39" s="5" t="s">
        <v>11</v>
      </c>
      <c r="G39" s="4" t="s">
        <v>11</v>
      </c>
    </row>
    <row r="40" spans="1:8" x14ac:dyDescent="0.25">
      <c r="A40" t="s">
        <v>610</v>
      </c>
      <c r="B40" t="s">
        <v>611</v>
      </c>
      <c r="C40" s="14" t="s">
        <v>612</v>
      </c>
      <c r="D40" t="s">
        <v>500</v>
      </c>
      <c r="E40" s="27">
        <v>2759</v>
      </c>
      <c r="F40" s="5">
        <v>1.89</v>
      </c>
      <c r="G40" s="4">
        <f>+F40*(1+$G$2)</f>
        <v>2.4569999999999999</v>
      </c>
      <c r="H40" s="4">
        <f>ROUND((E40*G40),2)</f>
        <v>6778.86</v>
      </c>
    </row>
    <row r="41" spans="1:8" hidden="1" x14ac:dyDescent="0.25">
      <c r="A41" t="s">
        <v>613</v>
      </c>
      <c r="B41" t="s">
        <v>614</v>
      </c>
      <c r="C41" s="14" t="s">
        <v>615</v>
      </c>
      <c r="D41" t="s">
        <v>500</v>
      </c>
      <c r="E41" s="27">
        <v>0</v>
      </c>
      <c r="F41" s="5">
        <v>3.3264033264033301</v>
      </c>
      <c r="G41" s="4">
        <f>+F41*(1+$G$2)</f>
        <v>4.324324324324329</v>
      </c>
      <c r="H41" s="4">
        <f>ROUND((E41*G41),2)</f>
        <v>0</v>
      </c>
    </row>
    <row r="42" spans="1:8" hidden="1" x14ac:dyDescent="0.25">
      <c r="A42" t="s">
        <v>616</v>
      </c>
      <c r="B42" t="s">
        <v>617</v>
      </c>
      <c r="C42" s="14" t="s">
        <v>618</v>
      </c>
      <c r="D42" t="s">
        <v>619</v>
      </c>
      <c r="E42" s="27">
        <v>0</v>
      </c>
      <c r="F42" s="5">
        <v>1.5550935550935601</v>
      </c>
      <c r="G42" s="4">
        <f>+F42*(1+$G$2)</f>
        <v>2.0216216216216281</v>
      </c>
      <c r="H42" s="4">
        <f>ROUND((E42*G42),2)</f>
        <v>0</v>
      </c>
    </row>
    <row r="43" spans="1:8" hidden="1" x14ac:dyDescent="0.25">
      <c r="A43" t="s">
        <v>620</v>
      </c>
      <c r="B43" t="s">
        <v>621</v>
      </c>
      <c r="C43" s="14" t="s">
        <v>622</v>
      </c>
      <c r="D43" t="s">
        <v>619</v>
      </c>
      <c r="E43" s="27">
        <v>0</v>
      </c>
      <c r="F43" s="5">
        <v>1.1642411642411601</v>
      </c>
      <c r="G43" s="4">
        <f>+F43*(1+$G$2)</f>
        <v>1.5135135135135083</v>
      </c>
      <c r="H43" s="4">
        <f>ROUND((E43*G43),2)</f>
        <v>0</v>
      </c>
    </row>
    <row r="44" spans="1:8" hidden="1" x14ac:dyDescent="0.25">
      <c r="A44" t="s">
        <v>623</v>
      </c>
      <c r="C44" s="14" t="s">
        <v>624</v>
      </c>
      <c r="F44" s="5" t="s">
        <v>11</v>
      </c>
      <c r="G44" s="4" t="s">
        <v>11</v>
      </c>
    </row>
    <row r="45" spans="1:8" hidden="1" x14ac:dyDescent="0.25">
      <c r="A45" t="s">
        <v>625</v>
      </c>
      <c r="B45" t="s">
        <v>626</v>
      </c>
      <c r="C45" s="14" t="s">
        <v>627</v>
      </c>
      <c r="D45" t="s">
        <v>500</v>
      </c>
      <c r="E45" s="27">
        <v>0</v>
      </c>
      <c r="F45" s="5">
        <v>10.7359667359667</v>
      </c>
      <c r="G45" s="4">
        <f>+F45*(1+$G$2)</f>
        <v>13.956756756756711</v>
      </c>
      <c r="H45" s="4">
        <f>ROUND((E45*G45),2)</f>
        <v>0</v>
      </c>
    </row>
    <row r="46" spans="1:8" hidden="1" x14ac:dyDescent="0.25">
      <c r="A46" t="s">
        <v>628</v>
      </c>
      <c r="B46" t="s">
        <v>629</v>
      </c>
      <c r="C46" s="14" t="s">
        <v>630</v>
      </c>
      <c r="D46" t="s">
        <v>500</v>
      </c>
      <c r="E46" s="27">
        <v>0</v>
      </c>
      <c r="F46" s="5">
        <v>11.151767151767199</v>
      </c>
      <c r="G46" s="4">
        <f>+F46*(1+$G$2)</f>
        <v>14.49729729729736</v>
      </c>
      <c r="H46" s="4">
        <f>ROUND((E46*G46),2)</f>
        <v>0</v>
      </c>
    </row>
    <row r="47" spans="1:8" hidden="1" x14ac:dyDescent="0.25">
      <c r="A47" t="s">
        <v>631</v>
      </c>
      <c r="B47" t="s">
        <v>632</v>
      </c>
      <c r="C47" s="14" t="s">
        <v>633</v>
      </c>
      <c r="D47" t="s">
        <v>500</v>
      </c>
      <c r="E47" s="27">
        <v>0</v>
      </c>
      <c r="F47" s="5">
        <v>11.975051975052001</v>
      </c>
      <c r="G47" s="4">
        <f>+F47*(1+$G$2)</f>
        <v>15.5675675675676</v>
      </c>
      <c r="H47" s="4">
        <f>ROUND((E47*G47),2)</f>
        <v>0</v>
      </c>
    </row>
    <row r="48" spans="1:8" hidden="1" x14ac:dyDescent="0.25">
      <c r="A48" t="s">
        <v>634</v>
      </c>
      <c r="B48" t="s">
        <v>635</v>
      </c>
      <c r="C48" s="14" t="s">
        <v>636</v>
      </c>
      <c r="D48" t="s">
        <v>500</v>
      </c>
      <c r="E48" s="27">
        <v>0</v>
      </c>
      <c r="F48" s="5">
        <v>13.222453222453201</v>
      </c>
      <c r="G48" s="4">
        <f>+F48*(1+$G$2)</f>
        <v>17.189189189189161</v>
      </c>
      <c r="H48" s="4">
        <f>ROUND((E48*G48),2)</f>
        <v>0</v>
      </c>
    </row>
    <row r="49" spans="1:9" hidden="1" x14ac:dyDescent="0.25">
      <c r="A49" t="s">
        <v>637</v>
      </c>
      <c r="B49" t="s">
        <v>638</v>
      </c>
      <c r="C49" s="14" t="s">
        <v>639</v>
      </c>
      <c r="D49" t="s">
        <v>500</v>
      </c>
      <c r="E49" s="27">
        <v>0</v>
      </c>
      <c r="F49" s="5">
        <v>14.869022869022899</v>
      </c>
      <c r="G49" s="4">
        <f>+F49*(1+$G$2)</f>
        <v>19.32972972972977</v>
      </c>
      <c r="H49" s="4">
        <f>ROUND((E49*G49),2)</f>
        <v>0</v>
      </c>
    </row>
    <row r="50" spans="1:9" x14ac:dyDescent="0.25">
      <c r="C50" s="14"/>
    </row>
    <row r="51" spans="1:9" x14ac:dyDescent="0.25">
      <c r="A51" s="9"/>
      <c r="B51" s="9"/>
      <c r="C51" s="10" t="s">
        <v>640</v>
      </c>
      <c r="D51" s="9"/>
      <c r="E51" s="34"/>
      <c r="F51" s="17"/>
      <c r="G51" s="11"/>
      <c r="H51" s="11"/>
      <c r="I51" s="11">
        <f>SUM(H14:H49)</f>
        <v>25039.770000000004</v>
      </c>
    </row>
    <row r="52" spans="1:9" x14ac:dyDescent="0.25">
      <c r="A52" s="9"/>
      <c r="B52" s="9"/>
      <c r="C52" s="10"/>
      <c r="D52" s="9"/>
      <c r="E52" s="34"/>
      <c r="F52" s="17"/>
      <c r="G52" s="11"/>
      <c r="H52" s="11"/>
      <c r="I52" s="11"/>
    </row>
    <row r="53" spans="1:9" x14ac:dyDescent="0.25">
      <c r="A53" s="9" t="s">
        <v>641</v>
      </c>
      <c r="B53" s="9"/>
      <c r="C53" s="10" t="s">
        <v>642</v>
      </c>
      <c r="D53" s="9"/>
      <c r="E53" s="34"/>
      <c r="F53" s="17" t="s">
        <v>11</v>
      </c>
      <c r="G53" s="11" t="s">
        <v>11</v>
      </c>
      <c r="H53" s="11"/>
      <c r="I53" s="11"/>
    </row>
    <row r="54" spans="1:9" x14ac:dyDescent="0.25">
      <c r="A54" t="s">
        <v>643</v>
      </c>
      <c r="C54" s="14" t="s">
        <v>644</v>
      </c>
      <c r="F54" s="5" t="s">
        <v>11</v>
      </c>
      <c r="G54" s="4" t="s">
        <v>11</v>
      </c>
    </row>
    <row r="55" spans="1:9" hidden="1" x14ac:dyDescent="0.25">
      <c r="A55" t="s">
        <v>645</v>
      </c>
      <c r="B55" t="s">
        <v>646</v>
      </c>
      <c r="C55" s="14" t="s">
        <v>647</v>
      </c>
      <c r="D55" t="s">
        <v>34</v>
      </c>
      <c r="E55" s="27">
        <v>0</v>
      </c>
      <c r="F55" s="5">
        <v>98.511434511434501</v>
      </c>
      <c r="G55" s="4">
        <f t="shared" ref="G55:G64" si="2">+F55*(1+$G$2)</f>
        <v>128.06486486486486</v>
      </c>
      <c r="H55" s="4">
        <f t="shared" ref="H55:H64" si="3">ROUND((E55*G55),2)</f>
        <v>0</v>
      </c>
    </row>
    <row r="56" spans="1:9" x14ac:dyDescent="0.25">
      <c r="A56" t="s">
        <v>648</v>
      </c>
      <c r="B56" t="s">
        <v>649</v>
      </c>
      <c r="C56" s="14" t="s">
        <v>650</v>
      </c>
      <c r="D56" t="s">
        <v>34</v>
      </c>
      <c r="E56" s="27">
        <v>80</v>
      </c>
      <c r="F56" s="5">
        <v>198.453222453222</v>
      </c>
      <c r="G56" s="4">
        <f t="shared" si="2"/>
        <v>257.98918918918861</v>
      </c>
      <c r="H56" s="4">
        <f t="shared" si="3"/>
        <v>20639.14</v>
      </c>
    </row>
    <row r="57" spans="1:9" hidden="1" x14ac:dyDescent="0.25">
      <c r="A57" t="s">
        <v>651</v>
      </c>
      <c r="B57" t="s">
        <v>652</v>
      </c>
      <c r="C57" s="14" t="s">
        <v>653</v>
      </c>
      <c r="D57" t="s">
        <v>34</v>
      </c>
      <c r="E57" s="27">
        <v>0</v>
      </c>
      <c r="F57" s="5">
        <v>308.99792099792103</v>
      </c>
      <c r="G57" s="4">
        <f t="shared" si="2"/>
        <v>401.69729729729733</v>
      </c>
      <c r="H57" s="4">
        <f t="shared" si="3"/>
        <v>0</v>
      </c>
    </row>
    <row r="58" spans="1:9" hidden="1" x14ac:dyDescent="0.25">
      <c r="A58" t="s">
        <v>654</v>
      </c>
      <c r="B58" t="s">
        <v>655</v>
      </c>
      <c r="C58" s="14" t="s">
        <v>656</v>
      </c>
      <c r="D58" t="s">
        <v>34</v>
      </c>
      <c r="E58" s="27">
        <v>0</v>
      </c>
      <c r="F58" s="5">
        <v>468.41580041579999</v>
      </c>
      <c r="G58" s="4">
        <f t="shared" si="2"/>
        <v>608.94054054054004</v>
      </c>
      <c r="H58" s="4">
        <f t="shared" si="3"/>
        <v>0</v>
      </c>
    </row>
    <row r="59" spans="1:9" hidden="1" x14ac:dyDescent="0.25">
      <c r="A59" t="s">
        <v>657</v>
      </c>
      <c r="B59" t="s">
        <v>658</v>
      </c>
      <c r="C59" s="14" t="s">
        <v>659</v>
      </c>
      <c r="D59" t="s">
        <v>34</v>
      </c>
      <c r="E59" s="27">
        <v>0</v>
      </c>
      <c r="F59" s="5">
        <v>647.42619542619502</v>
      </c>
      <c r="G59" s="4">
        <f t="shared" si="2"/>
        <v>841.65405405405352</v>
      </c>
      <c r="H59" s="4">
        <f t="shared" si="3"/>
        <v>0</v>
      </c>
    </row>
    <row r="60" spans="1:9" hidden="1" x14ac:dyDescent="0.25">
      <c r="A60" t="s">
        <v>660</v>
      </c>
      <c r="B60" t="s">
        <v>661</v>
      </c>
      <c r="C60" s="14" t="s">
        <v>662</v>
      </c>
      <c r="D60" t="s">
        <v>34</v>
      </c>
      <c r="E60" s="27">
        <v>0</v>
      </c>
      <c r="F60" s="5">
        <v>857.03118503118503</v>
      </c>
      <c r="G60" s="4">
        <f t="shared" si="2"/>
        <v>1114.1405405405405</v>
      </c>
      <c r="H60" s="4">
        <f t="shared" si="3"/>
        <v>0</v>
      </c>
    </row>
    <row r="61" spans="1:9" hidden="1" x14ac:dyDescent="0.25">
      <c r="A61" t="s">
        <v>663</v>
      </c>
      <c r="B61" t="s">
        <v>664</v>
      </c>
      <c r="C61" s="14" t="s">
        <v>665</v>
      </c>
      <c r="D61" t="s">
        <v>34</v>
      </c>
      <c r="E61" s="27">
        <v>0</v>
      </c>
      <c r="F61" s="5">
        <v>1331.2765072765101</v>
      </c>
      <c r="G61" s="4">
        <f t="shared" si="2"/>
        <v>1730.6594594594631</v>
      </c>
      <c r="H61" s="4">
        <f t="shared" si="3"/>
        <v>0</v>
      </c>
    </row>
    <row r="62" spans="1:9" hidden="1" x14ac:dyDescent="0.25">
      <c r="A62" t="s">
        <v>666</v>
      </c>
      <c r="B62" t="s">
        <v>667</v>
      </c>
      <c r="C62" s="14" t="s">
        <v>668</v>
      </c>
      <c r="D62" t="s">
        <v>34</v>
      </c>
      <c r="E62" s="27">
        <v>0</v>
      </c>
      <c r="F62" s="5">
        <v>1601.74636174636</v>
      </c>
      <c r="G62" s="4">
        <f t="shared" si="2"/>
        <v>2082.2702702702682</v>
      </c>
      <c r="H62" s="4">
        <f t="shared" si="3"/>
        <v>0</v>
      </c>
    </row>
    <row r="63" spans="1:9" hidden="1" x14ac:dyDescent="0.25">
      <c r="A63" t="s">
        <v>669</v>
      </c>
      <c r="B63" t="s">
        <v>670</v>
      </c>
      <c r="C63" s="14" t="s">
        <v>671</v>
      </c>
      <c r="D63" t="s">
        <v>34</v>
      </c>
      <c r="E63" s="27">
        <v>0</v>
      </c>
      <c r="F63" s="5">
        <v>1926.8191268191299</v>
      </c>
      <c r="G63" s="4">
        <f t="shared" si="2"/>
        <v>2504.8648648648691</v>
      </c>
      <c r="H63" s="4">
        <f t="shared" si="3"/>
        <v>0</v>
      </c>
    </row>
    <row r="64" spans="1:9" hidden="1" x14ac:dyDescent="0.25">
      <c r="A64" t="s">
        <v>672</v>
      </c>
      <c r="B64" t="s">
        <v>673</v>
      </c>
      <c r="C64" s="14" t="s">
        <v>674</v>
      </c>
      <c r="D64" t="s">
        <v>34</v>
      </c>
      <c r="E64" s="27">
        <v>0</v>
      </c>
      <c r="F64" s="5">
        <v>2458.7359667359701</v>
      </c>
      <c r="G64" s="4">
        <f t="shared" si="2"/>
        <v>3196.3567567567611</v>
      </c>
      <c r="H64" s="4">
        <f t="shared" si="3"/>
        <v>0</v>
      </c>
    </row>
    <row r="65" spans="1:8" hidden="1" x14ac:dyDescent="0.25">
      <c r="A65" t="s">
        <v>675</v>
      </c>
      <c r="C65" s="14" t="s">
        <v>676</v>
      </c>
      <c r="F65" s="5" t="s">
        <v>11</v>
      </c>
      <c r="G65" s="4" t="s">
        <v>11</v>
      </c>
    </row>
    <row r="66" spans="1:8" hidden="1" x14ac:dyDescent="0.25">
      <c r="A66" t="s">
        <v>677</v>
      </c>
      <c r="B66" t="s">
        <v>678</v>
      </c>
      <c r="C66" s="14" t="s">
        <v>679</v>
      </c>
      <c r="D66" t="s">
        <v>34</v>
      </c>
      <c r="E66" s="27">
        <v>0</v>
      </c>
      <c r="F66" s="5">
        <v>348.65696465696499</v>
      </c>
      <c r="G66" s="4">
        <f>+F66*(1+$G$2)</f>
        <v>453.25405405405451</v>
      </c>
      <c r="H66" s="4">
        <f>ROUND((E66*G66),2)</f>
        <v>0</v>
      </c>
    </row>
    <row r="67" spans="1:8" hidden="1" x14ac:dyDescent="0.25">
      <c r="A67" t="s">
        <v>680</v>
      </c>
      <c r="C67" s="14" t="s">
        <v>681</v>
      </c>
      <c r="F67" s="5" t="s">
        <v>11</v>
      </c>
      <c r="G67" s="4" t="s">
        <v>11</v>
      </c>
    </row>
    <row r="68" spans="1:8" hidden="1" x14ac:dyDescent="0.25">
      <c r="A68" t="s">
        <v>682</v>
      </c>
      <c r="B68" t="s">
        <v>683</v>
      </c>
      <c r="C68" s="14" t="s">
        <v>684</v>
      </c>
      <c r="D68" t="s">
        <v>34</v>
      </c>
      <c r="E68" s="27">
        <v>0</v>
      </c>
      <c r="F68" s="5">
        <v>334.719334719335</v>
      </c>
      <c r="G68" s="4">
        <f>+F68*(1+$G$2)</f>
        <v>435.1351351351355</v>
      </c>
      <c r="H68" s="4">
        <f>ROUND((E68*G68),2)</f>
        <v>0</v>
      </c>
    </row>
    <row r="69" spans="1:8" hidden="1" x14ac:dyDescent="0.25">
      <c r="A69" t="s">
        <v>685</v>
      </c>
      <c r="B69" t="s">
        <v>686</v>
      </c>
      <c r="C69" s="14" t="s">
        <v>687</v>
      </c>
      <c r="D69" t="s">
        <v>34</v>
      </c>
      <c r="E69" s="27">
        <v>0</v>
      </c>
      <c r="F69" s="5">
        <v>447.509355509356</v>
      </c>
      <c r="G69" s="4">
        <f>+F69*(1+$G$2)</f>
        <v>581.76216216216278</v>
      </c>
      <c r="H69" s="4">
        <f>ROUND((E69*G69),2)</f>
        <v>0</v>
      </c>
    </row>
    <row r="70" spans="1:8" hidden="1" x14ac:dyDescent="0.25">
      <c r="A70" t="s">
        <v>688</v>
      </c>
      <c r="C70" s="14" t="s">
        <v>689</v>
      </c>
      <c r="F70" s="5" t="s">
        <v>11</v>
      </c>
      <c r="G70" s="4" t="s">
        <v>11</v>
      </c>
    </row>
    <row r="71" spans="1:8" hidden="1" x14ac:dyDescent="0.25">
      <c r="A71" t="s">
        <v>690</v>
      </c>
      <c r="B71" t="s">
        <v>691</v>
      </c>
      <c r="C71" s="14" t="s">
        <v>692</v>
      </c>
      <c r="D71" t="s">
        <v>34</v>
      </c>
      <c r="E71" s="27">
        <v>0</v>
      </c>
      <c r="F71" s="5">
        <v>146.519750519751</v>
      </c>
      <c r="G71" s="4">
        <f t="shared" ref="G71:G82" si="4">+F71*(1+$G$2)</f>
        <v>190.47567567567631</v>
      </c>
      <c r="H71" s="4">
        <f t="shared" ref="H71:H82" si="5">ROUND((E71*G71),2)</f>
        <v>0</v>
      </c>
    </row>
    <row r="72" spans="1:8" hidden="1" x14ac:dyDescent="0.25">
      <c r="A72" t="s">
        <v>693</v>
      </c>
      <c r="B72" t="s">
        <v>694</v>
      </c>
      <c r="C72" s="14" t="s">
        <v>695</v>
      </c>
      <c r="D72" t="s">
        <v>34</v>
      </c>
      <c r="E72" s="27">
        <v>0</v>
      </c>
      <c r="F72" s="5">
        <v>269.546777546778</v>
      </c>
      <c r="G72" s="4">
        <f t="shared" si="4"/>
        <v>350.41081081081143</v>
      </c>
      <c r="H72" s="4">
        <f t="shared" si="5"/>
        <v>0</v>
      </c>
    </row>
    <row r="73" spans="1:8" hidden="1" x14ac:dyDescent="0.25">
      <c r="A73" t="s">
        <v>696</v>
      </c>
      <c r="B73" t="s">
        <v>697</v>
      </c>
      <c r="C73" s="14" t="s">
        <v>698</v>
      </c>
      <c r="D73" t="s">
        <v>34</v>
      </c>
      <c r="E73" s="27">
        <v>0</v>
      </c>
      <c r="F73" s="5">
        <v>387.03534303534298</v>
      </c>
      <c r="G73" s="4">
        <f t="shared" si="4"/>
        <v>503.14594594594587</v>
      </c>
      <c r="H73" s="4">
        <f t="shared" si="5"/>
        <v>0</v>
      </c>
    </row>
    <row r="74" spans="1:8" hidden="1" x14ac:dyDescent="0.25">
      <c r="A74" t="s">
        <v>699</v>
      </c>
      <c r="B74" t="s">
        <v>700</v>
      </c>
      <c r="C74" s="14" t="s">
        <v>701</v>
      </c>
      <c r="D74" t="s">
        <v>34</v>
      </c>
      <c r="E74" s="27">
        <v>0</v>
      </c>
      <c r="F74" s="5">
        <v>522.36174636174599</v>
      </c>
      <c r="G74" s="4">
        <f t="shared" si="4"/>
        <v>679.07027027026982</v>
      </c>
      <c r="H74" s="4">
        <f t="shared" si="5"/>
        <v>0</v>
      </c>
    </row>
    <row r="75" spans="1:8" hidden="1" x14ac:dyDescent="0.25">
      <c r="A75" t="s">
        <v>702</v>
      </c>
      <c r="B75" t="s">
        <v>703</v>
      </c>
      <c r="C75" s="14" t="s">
        <v>704</v>
      </c>
      <c r="D75" t="s">
        <v>34</v>
      </c>
      <c r="E75" s="27">
        <v>0</v>
      </c>
      <c r="F75" s="5">
        <v>708.57380457380498</v>
      </c>
      <c r="G75" s="4">
        <f t="shared" si="4"/>
        <v>921.14594594594655</v>
      </c>
      <c r="H75" s="4">
        <f t="shared" si="5"/>
        <v>0</v>
      </c>
    </row>
    <row r="76" spans="1:8" hidden="1" x14ac:dyDescent="0.25">
      <c r="A76" t="s">
        <v>705</v>
      </c>
      <c r="B76" t="s">
        <v>706</v>
      </c>
      <c r="C76" s="14" t="s">
        <v>707</v>
      </c>
      <c r="D76" t="s">
        <v>34</v>
      </c>
      <c r="E76" s="27">
        <v>0</v>
      </c>
      <c r="F76" s="5">
        <v>1331.4178794178799</v>
      </c>
      <c r="G76" s="4">
        <f t="shared" si="4"/>
        <v>1730.8432432432439</v>
      </c>
      <c r="H76" s="4">
        <f t="shared" si="5"/>
        <v>0</v>
      </c>
    </row>
    <row r="77" spans="1:8" hidden="1" x14ac:dyDescent="0.25">
      <c r="A77" t="s">
        <v>708</v>
      </c>
      <c r="B77" t="s">
        <v>709</v>
      </c>
      <c r="C77" s="14" t="s">
        <v>710</v>
      </c>
      <c r="D77" t="s">
        <v>34</v>
      </c>
      <c r="E77" s="27">
        <v>0</v>
      </c>
      <c r="F77" s="5">
        <v>146.519750519751</v>
      </c>
      <c r="G77" s="4">
        <f t="shared" si="4"/>
        <v>190.47567567567631</v>
      </c>
      <c r="H77" s="4">
        <f t="shared" si="5"/>
        <v>0</v>
      </c>
    </row>
    <row r="78" spans="1:8" hidden="1" x14ac:dyDescent="0.25">
      <c r="A78" t="s">
        <v>711</v>
      </c>
      <c r="B78" t="s">
        <v>712</v>
      </c>
      <c r="C78" s="14" t="s">
        <v>713</v>
      </c>
      <c r="D78" t="s">
        <v>34</v>
      </c>
      <c r="E78" s="27">
        <v>0</v>
      </c>
      <c r="F78" s="5">
        <v>247.234927234927</v>
      </c>
      <c r="G78" s="4">
        <f t="shared" si="4"/>
        <v>321.40540540540513</v>
      </c>
      <c r="H78" s="4">
        <f t="shared" si="5"/>
        <v>0</v>
      </c>
    </row>
    <row r="79" spans="1:8" hidden="1" x14ac:dyDescent="0.25">
      <c r="A79" t="s">
        <v>714</v>
      </c>
      <c r="B79" t="s">
        <v>715</v>
      </c>
      <c r="C79" s="14" t="s">
        <v>716</v>
      </c>
      <c r="D79" t="s">
        <v>34</v>
      </c>
      <c r="E79" s="27">
        <v>0</v>
      </c>
      <c r="F79" s="5">
        <v>387.03534303534298</v>
      </c>
      <c r="G79" s="4">
        <f t="shared" si="4"/>
        <v>503.14594594594587</v>
      </c>
      <c r="H79" s="4">
        <f t="shared" si="5"/>
        <v>0</v>
      </c>
    </row>
    <row r="80" spans="1:8" hidden="1" x14ac:dyDescent="0.25">
      <c r="A80" t="s">
        <v>717</v>
      </c>
      <c r="B80" t="s">
        <v>718</v>
      </c>
      <c r="C80" s="14" t="s">
        <v>719</v>
      </c>
      <c r="D80" t="s">
        <v>34</v>
      </c>
      <c r="E80" s="27">
        <v>0</v>
      </c>
      <c r="F80" s="5">
        <v>522.36174636174599</v>
      </c>
      <c r="G80" s="4">
        <f t="shared" si="4"/>
        <v>679.07027027026982</v>
      </c>
      <c r="H80" s="4">
        <f t="shared" si="5"/>
        <v>0</v>
      </c>
    </row>
    <row r="81" spans="1:9" hidden="1" x14ac:dyDescent="0.25">
      <c r="A81" t="s">
        <v>720</v>
      </c>
      <c r="B81" t="s">
        <v>721</v>
      </c>
      <c r="C81" s="14" t="s">
        <v>722</v>
      </c>
      <c r="D81" t="s">
        <v>34</v>
      </c>
      <c r="E81" s="27">
        <v>0</v>
      </c>
      <c r="F81" s="5">
        <v>708.57380457380498</v>
      </c>
      <c r="G81" s="4">
        <f t="shared" si="4"/>
        <v>921.14594594594655</v>
      </c>
      <c r="H81" s="4">
        <f t="shared" si="5"/>
        <v>0</v>
      </c>
    </row>
    <row r="82" spans="1:9" hidden="1" x14ac:dyDescent="0.25">
      <c r="A82" t="s">
        <v>723</v>
      </c>
      <c r="B82" t="s">
        <v>724</v>
      </c>
      <c r="C82" s="14" t="s">
        <v>725</v>
      </c>
      <c r="D82" t="s">
        <v>34</v>
      </c>
      <c r="E82" s="27">
        <v>0</v>
      </c>
      <c r="F82" s="5">
        <v>1331.4178794178799</v>
      </c>
      <c r="G82" s="4">
        <f t="shared" si="4"/>
        <v>1730.8432432432439</v>
      </c>
      <c r="H82" s="4">
        <f t="shared" si="5"/>
        <v>0</v>
      </c>
    </row>
    <row r="83" spans="1:9" hidden="1" x14ac:dyDescent="0.25">
      <c r="A83" t="s">
        <v>726</v>
      </c>
      <c r="C83" s="14" t="s">
        <v>727</v>
      </c>
      <c r="F83" s="5" t="s">
        <v>11</v>
      </c>
      <c r="G83" s="4" t="s">
        <v>11</v>
      </c>
    </row>
    <row r="84" spans="1:9" hidden="1" x14ac:dyDescent="0.25">
      <c r="A84" t="s">
        <v>728</v>
      </c>
      <c r="B84" t="s">
        <v>729</v>
      </c>
      <c r="C84" s="14" t="s">
        <v>730</v>
      </c>
      <c r="D84" t="s">
        <v>34</v>
      </c>
      <c r="E84" s="27">
        <v>0</v>
      </c>
      <c r="F84" s="5">
        <v>741.42203742203696</v>
      </c>
      <c r="G84" s="4">
        <f>+F84*(1+$G$2)</f>
        <v>963.84864864864812</v>
      </c>
      <c r="H84" s="4">
        <f>ROUND((E84*G84),2)</f>
        <v>0</v>
      </c>
    </row>
    <row r="85" spans="1:9" x14ac:dyDescent="0.25">
      <c r="C85" s="14"/>
    </row>
    <row r="86" spans="1:9" x14ac:dyDescent="0.25">
      <c r="A86" s="9"/>
      <c r="B86" s="9"/>
      <c r="C86" s="10" t="s">
        <v>731</v>
      </c>
      <c r="D86" s="9"/>
      <c r="E86" s="34"/>
      <c r="F86" s="17"/>
      <c r="G86" s="11"/>
      <c r="H86" s="11"/>
      <c r="I86" s="11">
        <f>SUM(H54:H84)</f>
        <v>20639.14</v>
      </c>
    </row>
    <row r="87" spans="1:9" x14ac:dyDescent="0.25">
      <c r="A87" s="9"/>
      <c r="B87" s="9"/>
      <c r="C87" s="10"/>
      <c r="D87" s="9"/>
      <c r="E87" s="34"/>
      <c r="F87" s="17"/>
      <c r="G87" s="11"/>
      <c r="H87" s="11"/>
      <c r="I87" s="11"/>
    </row>
    <row r="88" spans="1:9" x14ac:dyDescent="0.25">
      <c r="A88" s="9" t="s">
        <v>732</v>
      </c>
      <c r="B88" s="9"/>
      <c r="C88" s="10" t="s">
        <v>733</v>
      </c>
      <c r="D88" s="9"/>
      <c r="E88" s="34"/>
      <c r="F88" s="17" t="s">
        <v>11</v>
      </c>
      <c r="G88" s="11" t="s">
        <v>11</v>
      </c>
      <c r="H88" s="11"/>
      <c r="I88" s="11"/>
    </row>
    <row r="89" spans="1:9" hidden="1" x14ac:dyDescent="0.25">
      <c r="A89" t="s">
        <v>734</v>
      </c>
      <c r="C89" s="14" t="s">
        <v>735</v>
      </c>
      <c r="F89" s="5" t="s">
        <v>11</v>
      </c>
      <c r="G89" s="4" t="s">
        <v>11</v>
      </c>
    </row>
    <row r="90" spans="1:9" hidden="1" x14ac:dyDescent="0.25">
      <c r="A90" t="s">
        <v>736</v>
      </c>
      <c r="B90" t="s">
        <v>737</v>
      </c>
      <c r="C90" s="14" t="s">
        <v>738</v>
      </c>
      <c r="D90" t="s">
        <v>34</v>
      </c>
      <c r="E90" s="27">
        <v>0</v>
      </c>
      <c r="F90" s="5">
        <v>22.06</v>
      </c>
      <c r="G90" s="4">
        <f>+F90*(1+$G$2)</f>
        <v>28.678000000000001</v>
      </c>
      <c r="H90" s="4">
        <f>ROUND((E90*G90),2)</f>
        <v>0</v>
      </c>
    </row>
    <row r="91" spans="1:9" hidden="1" x14ac:dyDescent="0.25">
      <c r="A91" t="s">
        <v>739</v>
      </c>
      <c r="B91" t="s">
        <v>740</v>
      </c>
      <c r="C91" s="14" t="s">
        <v>741</v>
      </c>
      <c r="D91" t="s">
        <v>34</v>
      </c>
      <c r="E91" s="27">
        <v>0</v>
      </c>
      <c r="F91" s="5">
        <v>31.69</v>
      </c>
      <c r="G91" s="4">
        <f>+F91*(1+$G$2)</f>
        <v>41.197000000000003</v>
      </c>
      <c r="H91" s="4">
        <f>ROUND((E91*G91),2)</f>
        <v>0</v>
      </c>
    </row>
    <row r="92" spans="1:9" x14ac:dyDescent="0.25">
      <c r="A92" t="s">
        <v>742</v>
      </c>
      <c r="C92" s="14" t="s">
        <v>743</v>
      </c>
      <c r="F92" s="5" t="s">
        <v>11</v>
      </c>
      <c r="G92" s="4" t="s">
        <v>11</v>
      </c>
    </row>
    <row r="93" spans="1:9" ht="15" customHeight="1" x14ac:dyDescent="0.25">
      <c r="A93" t="s">
        <v>744</v>
      </c>
      <c r="B93" t="s">
        <v>745</v>
      </c>
      <c r="C93" s="14" t="s">
        <v>746</v>
      </c>
      <c r="D93" t="s">
        <v>17</v>
      </c>
      <c r="E93" s="27">
        <v>840</v>
      </c>
      <c r="F93" s="5">
        <v>22.850399999999997</v>
      </c>
      <c r="G93" s="4">
        <f>(+F93*(1+$G$2))*0.06</f>
        <v>1.7823311999999998</v>
      </c>
      <c r="H93" s="4">
        <f>ROUND((E93*G93),2)</f>
        <v>1497.16</v>
      </c>
    </row>
    <row r="94" spans="1:9" x14ac:dyDescent="0.25">
      <c r="A94" t="s">
        <v>747</v>
      </c>
      <c r="B94" t="s">
        <v>748</v>
      </c>
      <c r="C94" s="14" t="s">
        <v>749</v>
      </c>
      <c r="D94" t="s">
        <v>17</v>
      </c>
      <c r="E94" s="27">
        <v>4</v>
      </c>
      <c r="F94" s="5">
        <v>84.3742203742204</v>
      </c>
      <c r="G94" s="4">
        <f>+F94*(1+$G$2)</f>
        <v>109.68648648648653</v>
      </c>
      <c r="H94" s="4">
        <f>ROUND((E94*G94),2)</f>
        <v>438.75</v>
      </c>
    </row>
    <row r="95" spans="1:9" hidden="1" x14ac:dyDescent="0.25">
      <c r="A95" t="s">
        <v>750</v>
      </c>
      <c r="B95" t="s">
        <v>751</v>
      </c>
      <c r="C95" s="14" t="s">
        <v>752</v>
      </c>
      <c r="D95" t="s">
        <v>17</v>
      </c>
      <c r="E95" s="27">
        <v>0</v>
      </c>
      <c r="F95" s="5">
        <v>84.3742203742204</v>
      </c>
      <c r="G95" s="4">
        <f>+F95*(1+$G$2)</f>
        <v>109.68648648648653</v>
      </c>
      <c r="H95" s="4">
        <f>ROUND((E95*G95),2)</f>
        <v>0</v>
      </c>
    </row>
    <row r="96" spans="1:9" hidden="1" x14ac:dyDescent="0.25">
      <c r="A96" t="s">
        <v>753</v>
      </c>
      <c r="C96" s="14" t="s">
        <v>754</v>
      </c>
      <c r="F96" s="5" t="s">
        <v>11</v>
      </c>
      <c r="G96" s="4" t="s">
        <v>11</v>
      </c>
    </row>
    <row r="97" spans="1:11" hidden="1" x14ac:dyDescent="0.25">
      <c r="A97" t="s">
        <v>755</v>
      </c>
      <c r="B97" t="s">
        <v>756</v>
      </c>
      <c r="C97" s="14" t="s">
        <v>757</v>
      </c>
      <c r="D97" t="s">
        <v>34</v>
      </c>
      <c r="E97" s="27">
        <v>0</v>
      </c>
      <c r="F97" s="5">
        <v>2104.15</v>
      </c>
      <c r="G97" s="4">
        <f>+F97*(1+$G$2)</f>
        <v>2735.3950000000004</v>
      </c>
      <c r="H97" s="4">
        <f>ROUND((E97*G97),2)</f>
        <v>0</v>
      </c>
      <c r="K97" s="7" t="e">
        <f>+#REF!*0.15*1.2</f>
        <v>#REF!</v>
      </c>
    </row>
    <row r="98" spans="1:11" x14ac:dyDescent="0.25">
      <c r="A98" t="s">
        <v>758</v>
      </c>
      <c r="C98" s="14" t="s">
        <v>759</v>
      </c>
      <c r="F98" s="5" t="s">
        <v>11</v>
      </c>
      <c r="G98" s="4" t="s">
        <v>11</v>
      </c>
    </row>
    <row r="99" spans="1:11" hidden="1" x14ac:dyDescent="0.25">
      <c r="A99" t="s">
        <v>760</v>
      </c>
      <c r="B99" t="s">
        <v>761</v>
      </c>
      <c r="C99" s="14" t="s">
        <v>762</v>
      </c>
      <c r="D99" t="s">
        <v>17</v>
      </c>
      <c r="E99" s="27">
        <v>0</v>
      </c>
      <c r="F99" s="5">
        <v>9.7200000000000006</v>
      </c>
      <c r="G99" s="4">
        <f>+F99*(1+$G$2)</f>
        <v>12.636000000000001</v>
      </c>
      <c r="H99" s="4">
        <f>ROUND((E99*G99),2)</f>
        <v>0</v>
      </c>
    </row>
    <row r="100" spans="1:11" x14ac:dyDescent="0.25">
      <c r="A100" t="s">
        <v>763</v>
      </c>
      <c r="B100" t="s">
        <v>764</v>
      </c>
      <c r="C100" s="14" t="s">
        <v>765</v>
      </c>
      <c r="D100" t="s">
        <v>17</v>
      </c>
      <c r="E100" s="27">
        <v>1878</v>
      </c>
      <c r="F100" s="5">
        <v>8.6999999999999993</v>
      </c>
      <c r="G100" s="4">
        <f>+F100*(1+$G$2)</f>
        <v>11.309999999999999</v>
      </c>
      <c r="H100" s="4">
        <f>ROUND((E100*G100),2)</f>
        <v>21240.18</v>
      </c>
    </row>
    <row r="101" spans="1:11" x14ac:dyDescent="0.25">
      <c r="A101" t="s">
        <v>766</v>
      </c>
      <c r="C101" s="14" t="s">
        <v>767</v>
      </c>
      <c r="F101" s="5" t="s">
        <v>11</v>
      </c>
      <c r="G101" s="4" t="s">
        <v>11</v>
      </c>
    </row>
    <row r="102" spans="1:11" x14ac:dyDescent="0.25">
      <c r="A102" t="s">
        <v>768</v>
      </c>
      <c r="B102" t="s">
        <v>769</v>
      </c>
      <c r="C102" s="14" t="s">
        <v>770</v>
      </c>
      <c r="D102" t="s">
        <v>21</v>
      </c>
      <c r="E102" s="27">
        <v>31</v>
      </c>
      <c r="F102" s="5">
        <v>82.1</v>
      </c>
      <c r="G102" s="4">
        <f>+F102*(1+$G$2)</f>
        <v>106.72999999999999</v>
      </c>
      <c r="H102" s="4">
        <f>ROUND((E102*G102),2)</f>
        <v>3308.63</v>
      </c>
    </row>
    <row r="103" spans="1:11" x14ac:dyDescent="0.25">
      <c r="A103" t="s">
        <v>771</v>
      </c>
      <c r="C103" s="14" t="s">
        <v>772</v>
      </c>
      <c r="F103" s="5" t="s">
        <v>11</v>
      </c>
      <c r="G103" s="4" t="s">
        <v>11</v>
      </c>
    </row>
    <row r="104" spans="1:11" x14ac:dyDescent="0.25">
      <c r="A104" t="s">
        <v>773</v>
      </c>
      <c r="B104" t="s">
        <v>774</v>
      </c>
      <c r="C104" s="14" t="s">
        <v>775</v>
      </c>
      <c r="D104" t="s">
        <v>21</v>
      </c>
      <c r="E104" s="27">
        <v>1</v>
      </c>
      <c r="F104" s="5">
        <v>298.461538461538</v>
      </c>
      <c r="G104" s="4">
        <f>+F104*(1+$G$2)</f>
        <v>387.99999999999943</v>
      </c>
      <c r="H104" s="4">
        <f>ROUND((E104*G104),2)</f>
        <v>388</v>
      </c>
    </row>
    <row r="105" spans="1:11" x14ac:dyDescent="0.25">
      <c r="A105" t="s">
        <v>776</v>
      </c>
      <c r="B105" t="s">
        <v>777</v>
      </c>
      <c r="C105" s="14" t="s">
        <v>778</v>
      </c>
      <c r="D105" t="s">
        <v>21</v>
      </c>
      <c r="E105" s="27">
        <v>1</v>
      </c>
      <c r="F105" s="5">
        <v>616.46569646569696</v>
      </c>
      <c r="G105" s="4">
        <f>+F105*(1+$G$2)</f>
        <v>801.4054054054061</v>
      </c>
      <c r="H105" s="4">
        <f>ROUND((E105*G105),2)</f>
        <v>801.41</v>
      </c>
    </row>
    <row r="106" spans="1:11" x14ac:dyDescent="0.25">
      <c r="C106" s="14"/>
    </row>
    <row r="107" spans="1:11" x14ac:dyDescent="0.25">
      <c r="A107" s="9"/>
      <c r="B107" s="9"/>
      <c r="C107" s="10" t="s">
        <v>779</v>
      </c>
      <c r="D107" s="9"/>
      <c r="E107" s="34"/>
      <c r="F107" s="17"/>
      <c r="G107" s="11"/>
      <c r="H107" s="11"/>
      <c r="I107" s="11">
        <f>SUM(H89:H105)</f>
        <v>27674.13</v>
      </c>
    </row>
    <row r="108" spans="1:11" x14ac:dyDescent="0.25">
      <c r="C108" s="14"/>
    </row>
    <row r="109" spans="1:11" x14ac:dyDescent="0.25">
      <c r="A109" s="9" t="s">
        <v>780</v>
      </c>
      <c r="B109" s="9"/>
      <c r="C109" s="10" t="s">
        <v>781</v>
      </c>
      <c r="D109" s="9"/>
      <c r="E109" s="34"/>
      <c r="F109" s="17" t="s">
        <v>11</v>
      </c>
      <c r="G109" s="11" t="s">
        <v>11</v>
      </c>
      <c r="H109" s="11"/>
      <c r="I109" s="11"/>
    </row>
    <row r="110" spans="1:11" x14ac:dyDescent="0.25">
      <c r="A110" t="s">
        <v>782</v>
      </c>
      <c r="C110" s="14" t="s">
        <v>783</v>
      </c>
      <c r="F110" s="5" t="s">
        <v>11</v>
      </c>
      <c r="G110" s="4" t="s">
        <v>11</v>
      </c>
    </row>
    <row r="111" spans="1:11" x14ac:dyDescent="0.25">
      <c r="A111" t="s">
        <v>784</v>
      </c>
      <c r="B111" t="s">
        <v>785</v>
      </c>
      <c r="C111" s="14" t="s">
        <v>786</v>
      </c>
      <c r="D111" t="s">
        <v>17</v>
      </c>
      <c r="E111" s="27">
        <v>2480</v>
      </c>
      <c r="F111" s="5">
        <v>1.1499999999999999</v>
      </c>
      <c r="G111" s="4">
        <f>+F111*(1+$G$2)</f>
        <v>1.4949999999999999</v>
      </c>
      <c r="H111" s="4">
        <f>ROUND((E111*G111),2)</f>
        <v>3707.6</v>
      </c>
    </row>
    <row r="112" spans="1:11" ht="30" hidden="1" x14ac:dyDescent="0.25">
      <c r="A112" t="s">
        <v>787</v>
      </c>
      <c r="B112" t="s">
        <v>788</v>
      </c>
      <c r="C112" s="14" t="s">
        <v>789</v>
      </c>
      <c r="D112" t="s">
        <v>500</v>
      </c>
      <c r="E112" s="27">
        <v>0</v>
      </c>
      <c r="F112" s="5">
        <v>96.99</v>
      </c>
      <c r="G112" s="4">
        <f>+F112*(1+$G$2)</f>
        <v>126.087</v>
      </c>
      <c r="H112" s="4">
        <f>ROUND((E112*G112),2)</f>
        <v>0</v>
      </c>
    </row>
    <row r="113" spans="1:11" hidden="1" x14ac:dyDescent="0.25">
      <c r="A113" t="s">
        <v>790</v>
      </c>
      <c r="C113" s="14" t="s">
        <v>791</v>
      </c>
      <c r="F113" s="5" t="s">
        <v>11</v>
      </c>
      <c r="G113" s="4" t="s">
        <v>11</v>
      </c>
    </row>
    <row r="114" spans="1:11" hidden="1" x14ac:dyDescent="0.25">
      <c r="A114" t="s">
        <v>792</v>
      </c>
      <c r="B114" t="s">
        <v>793</v>
      </c>
      <c r="C114" s="14" t="s">
        <v>794</v>
      </c>
      <c r="D114" t="s">
        <v>17</v>
      </c>
      <c r="E114" s="27">
        <v>0</v>
      </c>
      <c r="F114" s="5">
        <v>29.380457380457401</v>
      </c>
      <c r="G114" s="4">
        <f>+F114*(1+$G$2)</f>
        <v>38.194594594594619</v>
      </c>
      <c r="H114" s="4">
        <f>ROUND((E114*G114),2)</f>
        <v>0</v>
      </c>
      <c r="K114" s="7" t="e">
        <f>+#REF!*0.035</f>
        <v>#REF!</v>
      </c>
    </row>
    <row r="115" spans="1:11" hidden="1" x14ac:dyDescent="0.25">
      <c r="A115" t="s">
        <v>795</v>
      </c>
      <c r="B115" t="s">
        <v>796</v>
      </c>
      <c r="C115" s="14" t="s">
        <v>797</v>
      </c>
      <c r="D115" t="s">
        <v>17</v>
      </c>
      <c r="E115" s="27">
        <v>0</v>
      </c>
      <c r="F115" s="5">
        <v>710.69</v>
      </c>
      <c r="G115" s="4">
        <f>+F115*(1+$G$2)</f>
        <v>923.89700000000005</v>
      </c>
      <c r="H115" s="4">
        <f>ROUND((E115*G115),2)</f>
        <v>0</v>
      </c>
      <c r="K115" s="7" t="e">
        <f>+#REF!*0.03</f>
        <v>#REF!</v>
      </c>
    </row>
    <row r="116" spans="1:11" ht="30" hidden="1" x14ac:dyDescent="0.25">
      <c r="A116" t="s">
        <v>798</v>
      </c>
      <c r="B116" t="s">
        <v>799</v>
      </c>
      <c r="C116" s="14" t="s">
        <v>800</v>
      </c>
      <c r="D116" t="s">
        <v>17</v>
      </c>
      <c r="E116" s="27">
        <v>0</v>
      </c>
      <c r="F116" s="5">
        <v>50.76</v>
      </c>
      <c r="G116" s="4">
        <f>+F116*(1+$G$2)</f>
        <v>65.988</v>
      </c>
      <c r="H116" s="4">
        <f>ROUND((E116*G116),2)</f>
        <v>0</v>
      </c>
    </row>
    <row r="117" spans="1:11" hidden="1" x14ac:dyDescent="0.25">
      <c r="A117" t="s">
        <v>801</v>
      </c>
      <c r="C117" s="14" t="s">
        <v>802</v>
      </c>
      <c r="F117" s="5" t="s">
        <v>11</v>
      </c>
      <c r="G117" s="4" t="s">
        <v>11</v>
      </c>
    </row>
    <row r="118" spans="1:11" ht="30" hidden="1" x14ac:dyDescent="0.25">
      <c r="A118" t="s">
        <v>803</v>
      </c>
      <c r="B118" t="s">
        <v>804</v>
      </c>
      <c r="C118" s="14" t="s">
        <v>805</v>
      </c>
      <c r="D118" t="s">
        <v>17</v>
      </c>
      <c r="E118" s="27">
        <v>0</v>
      </c>
      <c r="F118" s="5">
        <v>20.99</v>
      </c>
      <c r="G118" s="4">
        <f>+F118*(1+$G$2)</f>
        <v>27.286999999999999</v>
      </c>
      <c r="H118" s="4">
        <f>ROUND((E118*G118),2)</f>
        <v>0</v>
      </c>
    </row>
    <row r="120" spans="1:11" x14ac:dyDescent="0.25">
      <c r="A120" s="9"/>
      <c r="B120" s="9"/>
      <c r="C120" s="9" t="s">
        <v>806</v>
      </c>
      <c r="D120" s="9"/>
      <c r="E120" s="34"/>
      <c r="F120" s="17"/>
      <c r="G120" s="11"/>
      <c r="H120" s="11"/>
      <c r="I120" s="11">
        <f>SUM(H110:H118)</f>
        <v>3707.6</v>
      </c>
    </row>
    <row r="121" spans="1:11" x14ac:dyDescent="0.25">
      <c r="A121" s="9"/>
      <c r="B121" s="9"/>
      <c r="C121" s="9"/>
      <c r="D121" s="9"/>
      <c r="E121" s="34"/>
      <c r="F121" s="17"/>
      <c r="G121" s="11"/>
      <c r="H121" s="11"/>
      <c r="I121" s="11"/>
    </row>
    <row r="122" spans="1:11" x14ac:dyDescent="0.25">
      <c r="A122" s="9"/>
      <c r="B122" s="9"/>
      <c r="C122" s="9"/>
      <c r="D122" s="9"/>
      <c r="E122" s="34"/>
      <c r="F122" s="17"/>
      <c r="G122" s="11"/>
      <c r="H122" s="11"/>
      <c r="I122" s="11"/>
    </row>
    <row r="123" spans="1:11" x14ac:dyDescent="0.25">
      <c r="A123" s="9"/>
      <c r="B123" s="9"/>
      <c r="C123" s="9" t="s">
        <v>490</v>
      </c>
      <c r="D123" s="9"/>
      <c r="E123" s="34"/>
      <c r="F123" s="17"/>
      <c r="G123" s="11"/>
      <c r="H123" s="11"/>
      <c r="I123" s="11">
        <f>SUM(I6:I122)</f>
        <v>80725.100000000006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&amp;L&amp;G&amp;C&amp;"-,Negrito"&amp;18Planilha de Licitação&amp;R24/09/2018</oddHeader>
    <oddFooter>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71"/>
  <sheetViews>
    <sheetView workbookViewId="0">
      <selection activeCell="I71" sqref="A1:I71"/>
    </sheetView>
  </sheetViews>
  <sheetFormatPr defaultRowHeight="15" x14ac:dyDescent="0.25"/>
  <cols>
    <col min="1" max="1" width="10.85546875" style="29" customWidth="1"/>
    <col min="2" max="2" width="6.7109375" hidden="1" customWidth="1"/>
    <col min="3" max="3" width="79" style="14" customWidth="1"/>
    <col min="4" max="4" width="4.7109375" customWidth="1"/>
    <col min="5" max="5" width="7.7109375" style="4" customWidth="1"/>
    <col min="6" max="6" width="9" style="36" hidden="1" customWidth="1"/>
    <col min="7" max="7" width="9" style="4" customWidth="1"/>
    <col min="8" max="8" width="9.42578125" style="4" customWidth="1"/>
    <col min="9" max="9" width="10" style="4" customWidth="1"/>
    <col min="10" max="10" width="2.7109375" customWidth="1"/>
    <col min="11" max="14" width="9.140625" style="7"/>
  </cols>
  <sheetData>
    <row r="1" spans="1:17" ht="15.75" x14ac:dyDescent="0.25">
      <c r="A1" s="35" t="s">
        <v>1018</v>
      </c>
      <c r="G1" s="43" t="s">
        <v>1010</v>
      </c>
      <c r="H1" s="43" t="s">
        <v>1016</v>
      </c>
      <c r="Q1" s="7">
        <v>1</v>
      </c>
    </row>
    <row r="2" spans="1:17" ht="15.75" x14ac:dyDescent="0.25">
      <c r="A2" s="35" t="s">
        <v>807</v>
      </c>
      <c r="G2" s="45">
        <f>+'MG91'!G2</f>
        <v>0.30000000000000004</v>
      </c>
      <c r="H2" s="45">
        <f>+'MG91'!H2</f>
        <v>0</v>
      </c>
    </row>
    <row r="4" spans="1:17" x14ac:dyDescent="0.25">
      <c r="A4" s="37" t="s">
        <v>1</v>
      </c>
      <c r="B4" s="9" t="s">
        <v>2</v>
      </c>
      <c r="C4" s="10" t="s">
        <v>3</v>
      </c>
      <c r="D4" s="9" t="s">
        <v>4</v>
      </c>
      <c r="E4" s="11" t="s">
        <v>5</v>
      </c>
      <c r="F4" s="38" t="s">
        <v>6</v>
      </c>
      <c r="G4" s="11" t="s">
        <v>492</v>
      </c>
      <c r="H4" s="11" t="s">
        <v>8</v>
      </c>
    </row>
    <row r="6" spans="1:17" x14ac:dyDescent="0.25">
      <c r="A6" s="37" t="s">
        <v>44</v>
      </c>
      <c r="B6" s="9"/>
      <c r="C6" s="10" t="s">
        <v>45</v>
      </c>
      <c r="F6" s="36" t="s">
        <v>11</v>
      </c>
      <c r="G6" s="4" t="s">
        <v>11</v>
      </c>
    </row>
    <row r="7" spans="1:17" x14ac:dyDescent="0.25">
      <c r="A7" s="29" t="s">
        <v>51</v>
      </c>
      <c r="C7" s="14" t="s">
        <v>52</v>
      </c>
      <c r="F7" s="36" t="s">
        <v>11</v>
      </c>
      <c r="G7" s="4" t="s">
        <v>11</v>
      </c>
    </row>
    <row r="8" spans="1:17" x14ac:dyDescent="0.25">
      <c r="A8" s="29" t="s">
        <v>53</v>
      </c>
      <c r="B8" t="s">
        <v>54</v>
      </c>
      <c r="C8" s="14" t="s">
        <v>808</v>
      </c>
      <c r="D8" t="s">
        <v>17</v>
      </c>
      <c r="E8" s="4">
        <v>-1</v>
      </c>
      <c r="F8" s="36">
        <v>38.299999999999997</v>
      </c>
      <c r="G8" s="4">
        <f>+F8*(1+$G$2)</f>
        <v>49.79</v>
      </c>
      <c r="H8" s="4">
        <f>ROUND((E8*G8),2)</f>
        <v>-49.79</v>
      </c>
      <c r="M8" s="18"/>
    </row>
    <row r="9" spans="1:17" x14ac:dyDescent="0.25">
      <c r="A9" s="29" t="s">
        <v>56</v>
      </c>
      <c r="C9" s="14" t="s">
        <v>809</v>
      </c>
      <c r="F9" s="36" t="s">
        <v>11</v>
      </c>
      <c r="G9" s="4" t="s">
        <v>11</v>
      </c>
    </row>
    <row r="10" spans="1:17" ht="30" x14ac:dyDescent="0.25">
      <c r="A10" s="29" t="s">
        <v>58</v>
      </c>
      <c r="B10" t="s">
        <v>59</v>
      </c>
      <c r="C10" s="14" t="s">
        <v>60</v>
      </c>
      <c r="D10" t="s">
        <v>34</v>
      </c>
      <c r="E10" s="4">
        <v>0.2</v>
      </c>
      <c r="F10" s="36">
        <v>28.82</v>
      </c>
      <c r="G10" s="4">
        <f>+F10*(1+$G$2)</f>
        <v>37.466000000000001</v>
      </c>
      <c r="H10" s="4">
        <f>ROUND((E10*G10),2)</f>
        <v>7.49</v>
      </c>
      <c r="M10" s="18"/>
    </row>
    <row r="12" spans="1:17" x14ac:dyDescent="0.25">
      <c r="A12" s="37"/>
      <c r="B12" s="9"/>
      <c r="C12" s="10" t="s">
        <v>69</v>
      </c>
      <c r="D12" s="9"/>
      <c r="E12" s="11"/>
      <c r="F12" s="39"/>
      <c r="G12" s="11"/>
      <c r="H12" s="11"/>
      <c r="I12" s="11">
        <f>SUM(H7:H10)</f>
        <v>-42.3</v>
      </c>
    </row>
    <row r="13" spans="1:17" x14ac:dyDescent="0.25">
      <c r="A13" s="37"/>
      <c r="B13" s="9"/>
      <c r="C13" s="10"/>
      <c r="D13" s="9"/>
      <c r="E13" s="11"/>
      <c r="F13" s="39"/>
      <c r="G13" s="11"/>
      <c r="H13" s="11"/>
      <c r="I13" s="11"/>
    </row>
    <row r="14" spans="1:17" x14ac:dyDescent="0.25">
      <c r="A14" s="37" t="s">
        <v>70</v>
      </c>
      <c r="B14" s="9"/>
      <c r="C14" s="10" t="s">
        <v>71</v>
      </c>
      <c r="D14" s="9"/>
      <c r="E14" s="11"/>
      <c r="F14" s="39" t="s">
        <v>11</v>
      </c>
      <c r="G14" s="11" t="s">
        <v>11</v>
      </c>
      <c r="H14" s="11"/>
      <c r="I14" s="11"/>
    </row>
    <row r="15" spans="1:17" x14ac:dyDescent="0.25">
      <c r="A15" s="29" t="s">
        <v>72</v>
      </c>
      <c r="C15" s="14" t="s">
        <v>810</v>
      </c>
      <c r="F15" s="36" t="s">
        <v>11</v>
      </c>
      <c r="G15" s="4" t="s">
        <v>11</v>
      </c>
    </row>
    <row r="16" spans="1:17" x14ac:dyDescent="0.25">
      <c r="A16" s="29" t="s">
        <v>74</v>
      </c>
      <c r="B16" t="s">
        <v>75</v>
      </c>
      <c r="C16" s="14" t="s">
        <v>76</v>
      </c>
      <c r="D16" t="s">
        <v>17</v>
      </c>
      <c r="E16" s="4">
        <v>-63.6</v>
      </c>
      <c r="F16" s="36">
        <v>40</v>
      </c>
      <c r="G16" s="4">
        <f>+F16*(1+$G$2)</f>
        <v>52</v>
      </c>
      <c r="H16" s="4">
        <f>ROUND((E16*G16),2)</f>
        <v>-3307.2</v>
      </c>
      <c r="M16" s="40"/>
    </row>
    <row r="17" spans="1:9" x14ac:dyDescent="0.25">
      <c r="A17" s="29" t="s">
        <v>811</v>
      </c>
      <c r="B17" t="s">
        <v>812</v>
      </c>
      <c r="C17" s="14" t="s">
        <v>813</v>
      </c>
      <c r="D17" t="s">
        <v>17</v>
      </c>
      <c r="E17" s="4">
        <v>65.400000000000006</v>
      </c>
      <c r="F17" s="36">
        <v>43.72</v>
      </c>
      <c r="G17" s="4">
        <f>+F17*(1+$G$2)</f>
        <v>56.835999999999999</v>
      </c>
      <c r="H17" s="4">
        <f>ROUND((E17*G17),2)</f>
        <v>3717.07</v>
      </c>
    </row>
    <row r="19" spans="1:9" x14ac:dyDescent="0.25">
      <c r="A19" s="37"/>
      <c r="B19" s="9"/>
      <c r="C19" s="10" t="s">
        <v>91</v>
      </c>
      <c r="D19" s="9"/>
      <c r="E19" s="11"/>
      <c r="F19" s="39"/>
      <c r="G19" s="11"/>
      <c r="H19" s="11"/>
      <c r="I19" s="11">
        <f>SUM(H15:H17)</f>
        <v>409.87000000000035</v>
      </c>
    </row>
    <row r="20" spans="1:9" x14ac:dyDescent="0.25">
      <c r="A20" s="37"/>
      <c r="B20" s="9"/>
      <c r="C20" s="10"/>
      <c r="D20" s="9"/>
      <c r="E20" s="11"/>
      <c r="F20" s="39"/>
      <c r="G20" s="11"/>
      <c r="H20" s="11"/>
      <c r="I20" s="11"/>
    </row>
    <row r="21" spans="1:9" x14ac:dyDescent="0.25">
      <c r="A21" s="37" t="s">
        <v>250</v>
      </c>
      <c r="B21" s="9"/>
      <c r="C21" s="10" t="s">
        <v>251</v>
      </c>
      <c r="D21" s="9"/>
      <c r="E21" s="11"/>
      <c r="F21" s="39" t="s">
        <v>11</v>
      </c>
      <c r="G21" s="11" t="s">
        <v>11</v>
      </c>
      <c r="H21" s="11"/>
      <c r="I21" s="11"/>
    </row>
    <row r="22" spans="1:9" x14ac:dyDescent="0.25">
      <c r="A22" s="29" t="s">
        <v>292</v>
      </c>
      <c r="C22" s="14" t="s">
        <v>293</v>
      </c>
      <c r="F22" s="36" t="s">
        <v>11</v>
      </c>
      <c r="G22" s="4" t="s">
        <v>11</v>
      </c>
    </row>
    <row r="23" spans="1:9" x14ac:dyDescent="0.25">
      <c r="A23" s="29" t="s">
        <v>814</v>
      </c>
      <c r="B23" t="s">
        <v>815</v>
      </c>
      <c r="C23" s="14" t="s">
        <v>816</v>
      </c>
      <c r="D23" t="s">
        <v>21</v>
      </c>
      <c r="E23" s="4">
        <v>1</v>
      </c>
      <c r="F23" s="36">
        <v>111.42</v>
      </c>
      <c r="G23" s="4">
        <f t="shared" ref="G23:G29" si="0">+F23*(1+$G$2)</f>
        <v>144.846</v>
      </c>
      <c r="H23" s="4">
        <f t="shared" ref="H23:H29" si="1">ROUND((E23*G23),2)</f>
        <v>144.85</v>
      </c>
    </row>
    <row r="24" spans="1:9" ht="30" x14ac:dyDescent="0.25">
      <c r="A24" s="29" t="s">
        <v>817</v>
      </c>
      <c r="B24" t="s">
        <v>818</v>
      </c>
      <c r="C24" s="14" t="s">
        <v>819</v>
      </c>
      <c r="D24" t="s">
        <v>21</v>
      </c>
      <c r="E24" s="4">
        <v>1</v>
      </c>
      <c r="F24" s="36">
        <v>502.02</v>
      </c>
      <c r="G24" s="4">
        <f t="shared" si="0"/>
        <v>652.62599999999998</v>
      </c>
      <c r="H24" s="4">
        <f t="shared" si="1"/>
        <v>652.63</v>
      </c>
    </row>
    <row r="25" spans="1:9" x14ac:dyDescent="0.25">
      <c r="A25" s="29" t="s">
        <v>339</v>
      </c>
      <c r="B25" t="s">
        <v>340</v>
      </c>
      <c r="C25" s="14" t="s">
        <v>820</v>
      </c>
      <c r="D25" t="s">
        <v>21</v>
      </c>
      <c r="E25" s="4">
        <v>-1</v>
      </c>
      <c r="F25" s="36">
        <v>495.82</v>
      </c>
      <c r="G25" s="4">
        <f t="shared" si="0"/>
        <v>644.56600000000003</v>
      </c>
      <c r="H25" s="4">
        <f t="shared" si="1"/>
        <v>-644.57000000000005</v>
      </c>
    </row>
    <row r="26" spans="1:9" x14ac:dyDescent="0.25">
      <c r="A26" s="29" t="s">
        <v>821</v>
      </c>
      <c r="B26" t="s">
        <v>822</v>
      </c>
      <c r="C26" s="14" t="s">
        <v>823</v>
      </c>
      <c r="D26" t="s">
        <v>21</v>
      </c>
      <c r="E26" s="4">
        <v>2</v>
      </c>
      <c r="F26" s="36">
        <v>92.02</v>
      </c>
      <c r="G26" s="4">
        <f t="shared" si="0"/>
        <v>119.626</v>
      </c>
      <c r="H26" s="4">
        <f t="shared" si="1"/>
        <v>239.25</v>
      </c>
    </row>
    <row r="27" spans="1:9" x14ac:dyDescent="0.25">
      <c r="A27" s="29" t="s">
        <v>824</v>
      </c>
      <c r="B27" t="s">
        <v>825</v>
      </c>
      <c r="C27" s="14" t="s">
        <v>826</v>
      </c>
      <c r="D27" t="s">
        <v>21</v>
      </c>
      <c r="E27" s="4">
        <v>1</v>
      </c>
      <c r="F27" s="36">
        <v>99.02</v>
      </c>
      <c r="G27" s="4">
        <f t="shared" si="0"/>
        <v>128.726</v>
      </c>
      <c r="H27" s="4">
        <f t="shared" si="1"/>
        <v>128.72999999999999</v>
      </c>
    </row>
    <row r="28" spans="1:9" x14ac:dyDescent="0.25">
      <c r="A28" s="29" t="s">
        <v>827</v>
      </c>
      <c r="B28" t="s">
        <v>828</v>
      </c>
      <c r="C28" s="14" t="s">
        <v>829</v>
      </c>
      <c r="D28" t="s">
        <v>21</v>
      </c>
      <c r="E28" s="4">
        <v>3</v>
      </c>
      <c r="F28" s="36">
        <v>109.02</v>
      </c>
      <c r="G28" s="4">
        <f t="shared" si="0"/>
        <v>141.726</v>
      </c>
      <c r="H28" s="4">
        <f t="shared" si="1"/>
        <v>425.18</v>
      </c>
    </row>
    <row r="29" spans="1:9" x14ac:dyDescent="0.25">
      <c r="A29" s="29" t="s">
        <v>830</v>
      </c>
      <c r="B29" t="s">
        <v>831</v>
      </c>
      <c r="C29" s="14" t="s">
        <v>832</v>
      </c>
      <c r="D29" t="s">
        <v>21</v>
      </c>
      <c r="E29" s="4">
        <v>2</v>
      </c>
      <c r="F29" s="36">
        <v>156.27000000000001</v>
      </c>
      <c r="G29" s="4">
        <f t="shared" si="0"/>
        <v>203.15100000000001</v>
      </c>
      <c r="H29" s="4">
        <f t="shared" si="1"/>
        <v>406.3</v>
      </c>
    </row>
    <row r="31" spans="1:9" x14ac:dyDescent="0.25">
      <c r="C31" s="14" t="s">
        <v>342</v>
      </c>
      <c r="I31" s="4">
        <f>SUM(H22:H29)</f>
        <v>1352.37</v>
      </c>
    </row>
    <row r="33" spans="1:13" x14ac:dyDescent="0.25">
      <c r="A33" s="29" t="s">
        <v>351</v>
      </c>
      <c r="C33" s="14" t="s">
        <v>352</v>
      </c>
      <c r="F33" s="36" t="s">
        <v>11</v>
      </c>
      <c r="G33" s="4" t="s">
        <v>11</v>
      </c>
    </row>
    <row r="34" spans="1:13" x14ac:dyDescent="0.25">
      <c r="A34" s="29" t="s">
        <v>833</v>
      </c>
      <c r="C34" s="14" t="s">
        <v>834</v>
      </c>
      <c r="F34" s="36" t="s">
        <v>11</v>
      </c>
      <c r="G34" s="4" t="s">
        <v>11</v>
      </c>
    </row>
    <row r="35" spans="1:13" x14ac:dyDescent="0.25">
      <c r="A35" s="29" t="s">
        <v>835</v>
      </c>
      <c r="B35" t="s">
        <v>836</v>
      </c>
      <c r="C35" s="14" t="s">
        <v>837</v>
      </c>
      <c r="D35" t="s">
        <v>21</v>
      </c>
      <c r="E35" s="4">
        <v>1</v>
      </c>
      <c r="F35" s="36">
        <v>200.32</v>
      </c>
      <c r="G35" s="4">
        <f>+F35*(1+$G$2)</f>
        <v>260.416</v>
      </c>
      <c r="H35" s="4">
        <f>ROUND((E35*G35),2)</f>
        <v>260.42</v>
      </c>
    </row>
    <row r="36" spans="1:13" x14ac:dyDescent="0.25">
      <c r="A36" s="29" t="s">
        <v>353</v>
      </c>
      <c r="C36" s="14" t="s">
        <v>838</v>
      </c>
      <c r="F36" s="36" t="s">
        <v>11</v>
      </c>
      <c r="G36" s="4" t="s">
        <v>11</v>
      </c>
    </row>
    <row r="37" spans="1:13" x14ac:dyDescent="0.25">
      <c r="A37" s="29" t="s">
        <v>355</v>
      </c>
      <c r="B37" t="s">
        <v>356</v>
      </c>
      <c r="C37" s="14" t="s">
        <v>357</v>
      </c>
      <c r="D37" t="s">
        <v>21</v>
      </c>
      <c r="E37" s="4">
        <v>-1</v>
      </c>
      <c r="F37" s="36">
        <v>525.66999999999996</v>
      </c>
      <c r="G37" s="4">
        <f>+F37*(1+$G$2)</f>
        <v>683.37099999999998</v>
      </c>
      <c r="H37" s="4">
        <f>ROUND((E37*G37),2)</f>
        <v>-683.37</v>
      </c>
      <c r="M37" s="18"/>
    </row>
    <row r="39" spans="1:13" x14ac:dyDescent="0.25">
      <c r="A39" s="37"/>
      <c r="B39" s="9"/>
      <c r="C39" s="10" t="s">
        <v>378</v>
      </c>
      <c r="D39" s="9"/>
      <c r="E39" s="11"/>
      <c r="F39" s="39"/>
      <c r="G39" s="11"/>
      <c r="H39" s="11"/>
      <c r="I39" s="11">
        <f>SUM(H34:H37)</f>
        <v>-422.95</v>
      </c>
    </row>
    <row r="40" spans="1:13" x14ac:dyDescent="0.25">
      <c r="A40" s="37"/>
      <c r="B40" s="9"/>
      <c r="C40" s="10"/>
      <c r="D40" s="9"/>
      <c r="E40" s="11"/>
      <c r="F40" s="39"/>
      <c r="G40" s="11"/>
      <c r="H40" s="11"/>
      <c r="I40" s="11"/>
    </row>
    <row r="41" spans="1:13" x14ac:dyDescent="0.25">
      <c r="A41" s="37" t="s">
        <v>379</v>
      </c>
      <c r="B41" s="9"/>
      <c r="C41" s="10" t="s">
        <v>380</v>
      </c>
      <c r="D41" s="9"/>
      <c r="E41" s="11"/>
      <c r="F41" s="39" t="s">
        <v>11</v>
      </c>
      <c r="G41" s="11" t="s">
        <v>11</v>
      </c>
      <c r="H41" s="11"/>
      <c r="I41" s="11"/>
    </row>
    <row r="42" spans="1:13" x14ac:dyDescent="0.25">
      <c r="A42" s="29" t="s">
        <v>381</v>
      </c>
      <c r="C42" s="14" t="s">
        <v>839</v>
      </c>
      <c r="F42" s="36" t="s">
        <v>11</v>
      </c>
      <c r="G42" s="4" t="s">
        <v>11</v>
      </c>
    </row>
    <row r="43" spans="1:13" x14ac:dyDescent="0.25">
      <c r="A43" s="29" t="s">
        <v>383</v>
      </c>
      <c r="B43" t="s">
        <v>384</v>
      </c>
      <c r="C43" s="14" t="s">
        <v>385</v>
      </c>
      <c r="D43" t="s">
        <v>17</v>
      </c>
      <c r="E43" s="4">
        <v>-1</v>
      </c>
      <c r="F43" s="36">
        <v>3.52</v>
      </c>
      <c r="G43" s="4">
        <f>+F43*(1+$G$2)</f>
        <v>4.5760000000000005</v>
      </c>
      <c r="H43" s="4">
        <f>ROUND((E43*G43),2)</f>
        <v>-4.58</v>
      </c>
      <c r="M43" s="18"/>
    </row>
    <row r="44" spans="1:13" x14ac:dyDescent="0.25">
      <c r="A44" s="29" t="s">
        <v>386</v>
      </c>
      <c r="B44" t="s">
        <v>387</v>
      </c>
      <c r="C44" s="14" t="s">
        <v>840</v>
      </c>
      <c r="D44" t="s">
        <v>17</v>
      </c>
      <c r="E44" s="4">
        <v>-1</v>
      </c>
      <c r="F44" s="36">
        <v>26.93</v>
      </c>
      <c r="G44" s="4">
        <f>+F44*(1+$G$2)</f>
        <v>35.009</v>
      </c>
      <c r="H44" s="4">
        <f>ROUND((E44*G44),2)</f>
        <v>-35.01</v>
      </c>
      <c r="M44" s="18"/>
    </row>
    <row r="45" spans="1:13" x14ac:dyDescent="0.25">
      <c r="A45" s="29" t="s">
        <v>389</v>
      </c>
      <c r="B45" t="s">
        <v>390</v>
      </c>
      <c r="C45" s="14" t="s">
        <v>391</v>
      </c>
      <c r="D45" t="s">
        <v>17</v>
      </c>
      <c r="E45" s="4">
        <v>-1</v>
      </c>
      <c r="F45" s="36">
        <v>17.04</v>
      </c>
      <c r="G45" s="4">
        <f>+F45*(1+$G$2)</f>
        <v>22.152000000000001</v>
      </c>
      <c r="H45" s="4">
        <f>ROUND((E45*G45),2)</f>
        <v>-22.15</v>
      </c>
      <c r="M45" s="18"/>
    </row>
    <row r="46" spans="1:13" x14ac:dyDescent="0.25">
      <c r="A46" s="29" t="s">
        <v>392</v>
      </c>
      <c r="B46" t="s">
        <v>393</v>
      </c>
      <c r="C46" s="14" t="s">
        <v>841</v>
      </c>
      <c r="D46" t="s">
        <v>17</v>
      </c>
      <c r="E46" s="4">
        <v>-1</v>
      </c>
      <c r="F46" s="36">
        <v>26.59</v>
      </c>
      <c r="G46" s="4">
        <f>+F46*(1+$G$2)</f>
        <v>34.567</v>
      </c>
      <c r="H46" s="4">
        <f>ROUND((E46*G46),2)</f>
        <v>-34.57</v>
      </c>
      <c r="M46" s="18"/>
    </row>
    <row r="47" spans="1:13" ht="30" x14ac:dyDescent="0.25">
      <c r="A47" s="29" t="s">
        <v>842</v>
      </c>
      <c r="B47" t="s">
        <v>843</v>
      </c>
      <c r="C47" s="14" t="s">
        <v>844</v>
      </c>
      <c r="D47" t="s">
        <v>17</v>
      </c>
      <c r="E47" s="4">
        <v>0.32</v>
      </c>
      <c r="F47" s="36">
        <v>38.9</v>
      </c>
      <c r="G47" s="4">
        <f>+F47*(1+$G$2)</f>
        <v>50.57</v>
      </c>
      <c r="H47" s="4">
        <f>ROUND((E47*G47),2)</f>
        <v>16.18</v>
      </c>
      <c r="M47" s="18"/>
    </row>
    <row r="49" spans="1:13" x14ac:dyDescent="0.25">
      <c r="A49" s="37"/>
      <c r="B49" s="9"/>
      <c r="C49" s="10" t="s">
        <v>417</v>
      </c>
      <c r="D49" s="9"/>
      <c r="E49" s="11"/>
      <c r="F49" s="39"/>
      <c r="G49" s="11"/>
      <c r="H49" s="11"/>
      <c r="I49" s="11">
        <f>SUM(H42:H47)</f>
        <v>-80.13</v>
      </c>
    </row>
    <row r="50" spans="1:13" x14ac:dyDescent="0.25">
      <c r="A50" s="37"/>
      <c r="B50" s="9"/>
      <c r="C50" s="10"/>
      <c r="D50" s="9"/>
      <c r="E50" s="11"/>
      <c r="F50" s="39"/>
      <c r="G50" s="11"/>
      <c r="H50" s="11"/>
      <c r="I50" s="11"/>
    </row>
    <row r="51" spans="1:13" x14ac:dyDescent="0.25">
      <c r="A51" s="37" t="s">
        <v>418</v>
      </c>
      <c r="B51" s="9"/>
      <c r="C51" s="10" t="s">
        <v>419</v>
      </c>
      <c r="D51" s="9"/>
      <c r="E51" s="11"/>
      <c r="F51" s="39" t="s">
        <v>11</v>
      </c>
      <c r="G51" s="11" t="s">
        <v>11</v>
      </c>
      <c r="H51" s="11"/>
      <c r="I51" s="11"/>
    </row>
    <row r="52" spans="1:13" x14ac:dyDescent="0.25">
      <c r="A52" s="29" t="s">
        <v>420</v>
      </c>
      <c r="C52" s="14" t="s">
        <v>421</v>
      </c>
      <c r="F52" s="36" t="s">
        <v>11</v>
      </c>
      <c r="G52" s="4" t="s">
        <v>11</v>
      </c>
    </row>
    <row r="53" spans="1:13" ht="30" x14ac:dyDescent="0.25">
      <c r="A53" s="29" t="s">
        <v>845</v>
      </c>
      <c r="B53" t="s">
        <v>846</v>
      </c>
      <c r="C53" s="14" t="s">
        <v>847</v>
      </c>
      <c r="D53" t="s">
        <v>21</v>
      </c>
      <c r="E53" s="4">
        <v>1</v>
      </c>
      <c r="F53" s="36">
        <v>17.62</v>
      </c>
      <c r="G53" s="4">
        <f>+F53*(1+$G$2)</f>
        <v>22.906000000000002</v>
      </c>
      <c r="H53" s="4">
        <f>ROUND((E53*G53),2)</f>
        <v>22.91</v>
      </c>
    </row>
    <row r="55" spans="1:13" x14ac:dyDescent="0.25">
      <c r="A55" s="37"/>
      <c r="B55" s="9"/>
      <c r="C55" s="10" t="s">
        <v>443</v>
      </c>
      <c r="D55" s="9"/>
      <c r="E55" s="11"/>
      <c r="F55" s="39"/>
      <c r="G55" s="11"/>
      <c r="H55" s="11"/>
      <c r="I55" s="11">
        <f>SUM(H52:H53)</f>
        <v>22.91</v>
      </c>
    </row>
    <row r="56" spans="1:13" x14ac:dyDescent="0.25">
      <c r="A56" s="37"/>
      <c r="B56" s="9"/>
      <c r="C56" s="10"/>
      <c r="D56" s="9"/>
      <c r="E56" s="11"/>
      <c r="F56" s="39"/>
      <c r="G56" s="11"/>
      <c r="H56" s="11"/>
      <c r="I56" s="11"/>
    </row>
    <row r="57" spans="1:13" x14ac:dyDescent="0.25">
      <c r="A57" s="37" t="s">
        <v>444</v>
      </c>
      <c r="B57" s="9"/>
      <c r="C57" s="10" t="s">
        <v>445</v>
      </c>
      <c r="D57" s="9"/>
      <c r="E57" s="11"/>
      <c r="F57" s="39" t="s">
        <v>11</v>
      </c>
      <c r="G57" s="11" t="s">
        <v>11</v>
      </c>
      <c r="H57" s="11"/>
      <c r="I57" s="11"/>
    </row>
    <row r="58" spans="1:13" x14ac:dyDescent="0.25">
      <c r="A58" s="29" t="s">
        <v>446</v>
      </c>
      <c r="C58" s="14" t="s">
        <v>848</v>
      </c>
      <c r="F58" s="36" t="s">
        <v>11</v>
      </c>
      <c r="G58" s="4" t="s">
        <v>11</v>
      </c>
    </row>
    <row r="59" spans="1:13" x14ac:dyDescent="0.25">
      <c r="A59" s="29" t="s">
        <v>849</v>
      </c>
      <c r="B59" t="s">
        <v>850</v>
      </c>
      <c r="C59" s="14" t="s">
        <v>851</v>
      </c>
      <c r="D59" t="s">
        <v>17</v>
      </c>
      <c r="E59" s="4">
        <v>0.24</v>
      </c>
      <c r="F59" s="36">
        <v>11.799999999999999</v>
      </c>
      <c r="G59" s="4">
        <f>+F59*(1+$G$2)</f>
        <v>15.34</v>
      </c>
      <c r="H59" s="4">
        <f>ROUND((E59*G59),2)</f>
        <v>3.68</v>
      </c>
      <c r="M59" s="18"/>
    </row>
    <row r="61" spans="1:13" x14ac:dyDescent="0.25">
      <c r="A61" s="37"/>
      <c r="B61" s="9"/>
      <c r="C61" s="10" t="s">
        <v>459</v>
      </c>
      <c r="D61" s="9"/>
      <c r="E61" s="11"/>
      <c r="F61" s="39"/>
      <c r="G61" s="11"/>
      <c r="H61" s="11"/>
      <c r="I61" s="11">
        <f>SUM(H58:H59)</f>
        <v>3.68</v>
      </c>
    </row>
    <row r="62" spans="1:13" x14ac:dyDescent="0.25">
      <c r="A62" s="37"/>
      <c r="B62" s="9"/>
      <c r="C62" s="10"/>
      <c r="D62" s="9"/>
      <c r="E62" s="11"/>
      <c r="F62" s="39"/>
      <c r="G62" s="11"/>
      <c r="H62" s="11"/>
      <c r="I62" s="11"/>
    </row>
    <row r="63" spans="1:13" x14ac:dyDescent="0.25">
      <c r="A63" s="37" t="s">
        <v>460</v>
      </c>
      <c r="B63" s="9"/>
      <c r="C63" s="10" t="s">
        <v>461</v>
      </c>
      <c r="D63" s="9"/>
      <c r="E63" s="11"/>
      <c r="F63" s="39" t="s">
        <v>11</v>
      </c>
      <c r="G63" s="11" t="s">
        <v>11</v>
      </c>
      <c r="H63" s="11"/>
      <c r="I63" s="11"/>
    </row>
    <row r="64" spans="1:13" x14ac:dyDescent="0.25">
      <c r="A64" s="29" t="s">
        <v>462</v>
      </c>
      <c r="C64" s="14" t="s">
        <v>463</v>
      </c>
      <c r="F64" s="36" t="s">
        <v>11</v>
      </c>
      <c r="G64" s="4" t="s">
        <v>11</v>
      </c>
    </row>
    <row r="65" spans="1:9" ht="30" x14ac:dyDescent="0.25">
      <c r="A65" s="29" t="s">
        <v>852</v>
      </c>
      <c r="B65" t="s">
        <v>853</v>
      </c>
      <c r="C65" s="14" t="s">
        <v>854</v>
      </c>
      <c r="D65" t="s">
        <v>34</v>
      </c>
      <c r="E65" s="4">
        <v>8</v>
      </c>
      <c r="F65" s="36">
        <v>66.739999999999995</v>
      </c>
      <c r="G65" s="4">
        <f>+F65*(1+$G$2)</f>
        <v>86.762</v>
      </c>
      <c r="H65" s="4">
        <f>ROUND((E65*G65),2)</f>
        <v>694.1</v>
      </c>
    </row>
    <row r="67" spans="1:9" x14ac:dyDescent="0.25">
      <c r="A67" s="37"/>
      <c r="B67" s="9"/>
      <c r="C67" s="10" t="s">
        <v>489</v>
      </c>
      <c r="D67" s="9"/>
      <c r="E67" s="11"/>
      <c r="F67" s="39"/>
      <c r="G67" s="11"/>
      <c r="H67" s="11"/>
      <c r="I67" s="11">
        <f>SUM(H64:H65)</f>
        <v>694.1</v>
      </c>
    </row>
    <row r="68" spans="1:9" x14ac:dyDescent="0.25">
      <c r="A68" s="37"/>
      <c r="B68" s="9"/>
      <c r="C68" s="10"/>
      <c r="D68" s="9"/>
      <c r="E68" s="11"/>
      <c r="F68" s="39"/>
      <c r="G68" s="11"/>
      <c r="H68" s="11"/>
      <c r="I68" s="11"/>
    </row>
    <row r="69" spans="1:9" x14ac:dyDescent="0.25">
      <c r="A69" s="37"/>
      <c r="B69" s="9"/>
      <c r="C69" s="10"/>
      <c r="D69" s="9"/>
      <c r="E69" s="11"/>
      <c r="F69" s="39"/>
      <c r="G69" s="11"/>
      <c r="H69" s="11"/>
      <c r="I69" s="11"/>
    </row>
    <row r="70" spans="1:9" x14ac:dyDescent="0.25">
      <c r="A70" s="37"/>
      <c r="B70" s="9"/>
      <c r="C70" s="10" t="s">
        <v>490</v>
      </c>
      <c r="D70" s="9"/>
      <c r="E70" s="11"/>
      <c r="F70" s="39"/>
      <c r="G70" s="11"/>
      <c r="H70" s="11"/>
      <c r="I70" s="16">
        <f>SUM(I6:I69)</f>
        <v>1937.5500000000002</v>
      </c>
    </row>
    <row r="71" spans="1:9" x14ac:dyDescent="0.25">
      <c r="C71" s="9" t="str">
        <f>CONCATENATE("Total da Planilha (x ",Q1,")")</f>
        <v>Total da Planilha (x 1)</v>
      </c>
      <c r="I71" s="11">
        <f>I70*Q1</f>
        <v>1937.5500000000002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Header>&amp;L&amp;G&amp;C&amp;"-,Negrito"&amp;16Planilha de Licitação&amp;R24/09/2018]</oddHeader>
    <oddFooter>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21"/>
  <sheetViews>
    <sheetView topLeftCell="A91" workbookViewId="0">
      <selection sqref="A1:XFD1048576"/>
    </sheetView>
  </sheetViews>
  <sheetFormatPr defaultRowHeight="15" x14ac:dyDescent="0.25"/>
  <cols>
    <col min="1" max="1" width="11.7109375" style="29" customWidth="1"/>
    <col min="2" max="2" width="6.7109375" hidden="1" customWidth="1"/>
    <col min="3" max="3" width="76" style="14" customWidth="1"/>
    <col min="4" max="4" width="5.5703125" style="29" customWidth="1"/>
    <col min="5" max="5" width="8.42578125" style="32" customWidth="1"/>
    <col min="6" max="6" width="9" style="31" hidden="1" customWidth="1"/>
    <col min="7" max="7" width="9.85546875" style="32" customWidth="1"/>
    <col min="8" max="8" width="10.7109375" style="32" customWidth="1"/>
    <col min="9" max="9" width="11.42578125" style="4" customWidth="1"/>
    <col min="10" max="10" width="2.7109375" customWidth="1"/>
    <col min="11" max="11" width="9.140625" style="7"/>
  </cols>
  <sheetData>
    <row r="1" spans="1:11" s="33" customFormat="1" ht="15.75" x14ac:dyDescent="0.25">
      <c r="A1" s="35" t="s">
        <v>1018</v>
      </c>
      <c r="C1" s="41"/>
      <c r="D1" s="35"/>
      <c r="E1" s="42"/>
      <c r="F1" s="48"/>
      <c r="G1" s="42" t="s">
        <v>1010</v>
      </c>
      <c r="H1" s="42" t="s">
        <v>1016</v>
      </c>
      <c r="I1" s="43"/>
      <c r="K1" s="44"/>
    </row>
    <row r="2" spans="1:11" s="33" customFormat="1" ht="15.75" x14ac:dyDescent="0.25">
      <c r="A2" s="35" t="s">
        <v>855</v>
      </c>
      <c r="C2" s="41"/>
      <c r="D2" s="35"/>
      <c r="E2" s="42"/>
      <c r="F2" s="48"/>
      <c r="G2" s="45">
        <f>+'MG91'!G2</f>
        <v>0.30000000000000004</v>
      </c>
      <c r="H2" s="45">
        <f>+'MG91'!H2</f>
        <v>0</v>
      </c>
      <c r="I2" s="43"/>
      <c r="K2" s="44"/>
    </row>
    <row r="4" spans="1:11" s="9" customFormat="1" x14ac:dyDescent="0.25">
      <c r="A4" s="37" t="s">
        <v>1</v>
      </c>
      <c r="B4" s="9" t="s">
        <v>2</v>
      </c>
      <c r="C4" s="10" t="s">
        <v>3</v>
      </c>
      <c r="D4" s="37" t="s">
        <v>4</v>
      </c>
      <c r="E4" s="46" t="s">
        <v>5</v>
      </c>
      <c r="F4" s="49" t="s">
        <v>6</v>
      </c>
      <c r="G4" s="46" t="s">
        <v>492</v>
      </c>
      <c r="H4" s="46" t="s">
        <v>8</v>
      </c>
      <c r="I4" s="11"/>
      <c r="K4" s="47"/>
    </row>
    <row r="6" spans="1:11" x14ac:dyDescent="0.25">
      <c r="A6" s="37" t="s">
        <v>44</v>
      </c>
      <c r="B6" s="9"/>
      <c r="C6" s="10" t="s">
        <v>45</v>
      </c>
      <c r="F6" s="31" t="s">
        <v>11</v>
      </c>
      <c r="G6" s="32" t="s">
        <v>11</v>
      </c>
    </row>
    <row r="7" spans="1:11" x14ac:dyDescent="0.25">
      <c r="A7" s="29" t="s">
        <v>856</v>
      </c>
      <c r="C7" s="14" t="s">
        <v>857</v>
      </c>
      <c r="F7" s="31" t="s">
        <v>11</v>
      </c>
      <c r="G7" s="32" t="s">
        <v>11</v>
      </c>
    </row>
    <row r="8" spans="1:11" ht="30" x14ac:dyDescent="0.25">
      <c r="A8" s="29" t="s">
        <v>858</v>
      </c>
      <c r="B8" t="s">
        <v>859</v>
      </c>
      <c r="C8" s="14" t="s">
        <v>860</v>
      </c>
      <c r="D8" s="29" t="s">
        <v>17</v>
      </c>
      <c r="E8" s="32">
        <v>130.09</v>
      </c>
      <c r="F8" s="31">
        <v>47.65</v>
      </c>
      <c r="G8" s="32">
        <v>37.24</v>
      </c>
      <c r="H8" s="32">
        <f>ROUND((E8*G8),2)</f>
        <v>4844.55</v>
      </c>
    </row>
    <row r="10" spans="1:11" x14ac:dyDescent="0.25">
      <c r="A10" s="37"/>
      <c r="B10" s="9"/>
      <c r="C10" s="10" t="s">
        <v>69</v>
      </c>
      <c r="D10" s="37"/>
      <c r="E10" s="46"/>
      <c r="F10" s="50"/>
      <c r="G10" s="46"/>
      <c r="H10" s="46"/>
      <c r="I10" s="11">
        <f>SUM(H7:H8)</f>
        <v>4844.55</v>
      </c>
    </row>
    <row r="11" spans="1:11" x14ac:dyDescent="0.25">
      <c r="A11" s="37"/>
      <c r="B11" s="9"/>
      <c r="C11" s="10"/>
      <c r="D11" s="37"/>
      <c r="E11" s="46"/>
      <c r="F11" s="50"/>
      <c r="G11" s="46"/>
      <c r="H11" s="46"/>
      <c r="I11" s="11"/>
    </row>
    <row r="12" spans="1:11" x14ac:dyDescent="0.25">
      <c r="A12" s="37" t="s">
        <v>70</v>
      </c>
      <c r="B12" s="9"/>
      <c r="C12" s="10" t="s">
        <v>861</v>
      </c>
      <c r="D12" s="37"/>
      <c r="E12" s="46"/>
      <c r="F12" s="50" t="s">
        <v>11</v>
      </c>
      <c r="G12" s="46" t="s">
        <v>11</v>
      </c>
      <c r="H12" s="46"/>
      <c r="I12" s="11"/>
    </row>
    <row r="13" spans="1:11" x14ac:dyDescent="0.25">
      <c r="A13" s="29" t="s">
        <v>862</v>
      </c>
      <c r="C13" s="14" t="s">
        <v>863</v>
      </c>
      <c r="F13" s="31" t="s">
        <v>11</v>
      </c>
      <c r="G13" s="32" t="s">
        <v>11</v>
      </c>
    </row>
    <row r="14" spans="1:11" x14ac:dyDescent="0.25">
      <c r="A14" s="29" t="s">
        <v>864</v>
      </c>
      <c r="B14" t="s">
        <v>865</v>
      </c>
      <c r="C14" s="14" t="s">
        <v>866</v>
      </c>
      <c r="D14" s="29" t="s">
        <v>17</v>
      </c>
      <c r="E14" s="32">
        <v>87.36</v>
      </c>
      <c r="F14" s="31">
        <v>31.35</v>
      </c>
      <c r="G14" s="32">
        <v>21.13</v>
      </c>
      <c r="H14" s="32">
        <f>ROUND((E14*G14),2)</f>
        <v>1845.92</v>
      </c>
    </row>
    <row r="15" spans="1:11" x14ac:dyDescent="0.25">
      <c r="A15" s="29" t="s">
        <v>867</v>
      </c>
      <c r="C15" s="14" t="s">
        <v>868</v>
      </c>
      <c r="F15" s="31" t="s">
        <v>11</v>
      </c>
      <c r="G15" s="32" t="s">
        <v>11</v>
      </c>
    </row>
    <row r="16" spans="1:11" x14ac:dyDescent="0.25">
      <c r="A16" s="29" t="s">
        <v>869</v>
      </c>
      <c r="B16" t="s">
        <v>870</v>
      </c>
      <c r="C16" s="14" t="s">
        <v>871</v>
      </c>
      <c r="D16" s="29" t="s">
        <v>21</v>
      </c>
      <c r="E16" s="32">
        <v>49</v>
      </c>
      <c r="F16" s="31">
        <v>25.73</v>
      </c>
      <c r="G16" s="32">
        <v>22.98</v>
      </c>
      <c r="H16" s="32">
        <f>ROUND((E16*G16),2)</f>
        <v>1126.02</v>
      </c>
    </row>
    <row r="18" spans="1:9" x14ac:dyDescent="0.25">
      <c r="A18" s="37"/>
      <c r="B18" s="9"/>
      <c r="C18" s="10" t="s">
        <v>91</v>
      </c>
      <c r="D18" s="37"/>
      <c r="E18" s="46"/>
      <c r="F18" s="50"/>
      <c r="G18" s="46"/>
      <c r="H18" s="46"/>
      <c r="I18" s="11">
        <f>SUM(H13:H16)</f>
        <v>2971.94</v>
      </c>
    </row>
    <row r="19" spans="1:9" x14ac:dyDescent="0.25">
      <c r="A19" s="37"/>
      <c r="B19" s="9"/>
      <c r="C19" s="10"/>
      <c r="D19" s="37"/>
      <c r="E19" s="46"/>
      <c r="F19" s="50"/>
      <c r="G19" s="46"/>
      <c r="H19" s="46"/>
      <c r="I19" s="11"/>
    </row>
    <row r="20" spans="1:9" x14ac:dyDescent="0.25">
      <c r="A20" s="37" t="s">
        <v>100</v>
      </c>
      <c r="B20" s="9"/>
      <c r="C20" s="10" t="s">
        <v>872</v>
      </c>
      <c r="D20" s="37"/>
      <c r="E20" s="46"/>
      <c r="F20" s="50" t="s">
        <v>11</v>
      </c>
      <c r="G20" s="46" t="s">
        <v>11</v>
      </c>
      <c r="H20" s="46"/>
      <c r="I20" s="11"/>
    </row>
    <row r="21" spans="1:9" x14ac:dyDescent="0.25">
      <c r="A21" s="29" t="s">
        <v>102</v>
      </c>
      <c r="C21" s="14" t="s">
        <v>103</v>
      </c>
      <c r="F21" s="31" t="s">
        <v>11</v>
      </c>
      <c r="G21" s="32" t="s">
        <v>11</v>
      </c>
    </row>
    <row r="22" spans="1:9" x14ac:dyDescent="0.25">
      <c r="A22" s="29" t="s">
        <v>873</v>
      </c>
      <c r="B22" t="s">
        <v>874</v>
      </c>
      <c r="C22" s="14" t="s">
        <v>875</v>
      </c>
      <c r="D22" s="29" t="s">
        <v>21</v>
      </c>
      <c r="E22" s="32">
        <v>1</v>
      </c>
      <c r="F22" s="31">
        <v>27.73</v>
      </c>
      <c r="G22" s="32">
        <f>F22*(1+$G$2)</f>
        <v>36.048999999999999</v>
      </c>
      <c r="H22" s="32">
        <f>ROUND((E22*G22),2)</f>
        <v>36.049999999999997</v>
      </c>
    </row>
    <row r="23" spans="1:9" ht="30" x14ac:dyDescent="0.25">
      <c r="A23" s="29" t="s">
        <v>876</v>
      </c>
      <c r="B23" t="s">
        <v>877</v>
      </c>
      <c r="C23" s="14" t="s">
        <v>878</v>
      </c>
      <c r="D23" s="29" t="s">
        <v>21</v>
      </c>
      <c r="E23" s="32">
        <v>1</v>
      </c>
      <c r="F23" s="31">
        <v>302.08</v>
      </c>
      <c r="G23" s="32">
        <v>295.10000000000002</v>
      </c>
      <c r="H23" s="32">
        <f>ROUND((E23*G23),2)</f>
        <v>295.10000000000002</v>
      </c>
    </row>
    <row r="24" spans="1:9" x14ac:dyDescent="0.25">
      <c r="A24" s="29" t="s">
        <v>113</v>
      </c>
      <c r="C24" s="14" t="s">
        <v>114</v>
      </c>
      <c r="F24" s="31" t="s">
        <v>11</v>
      </c>
      <c r="G24" s="32" t="s">
        <v>11</v>
      </c>
    </row>
    <row r="25" spans="1:9" ht="18" customHeight="1" x14ac:dyDescent="0.25">
      <c r="A25" s="29" t="s">
        <v>879</v>
      </c>
      <c r="B25" t="s">
        <v>880</v>
      </c>
      <c r="C25" s="14" t="s">
        <v>881</v>
      </c>
      <c r="D25" s="29" t="s">
        <v>21</v>
      </c>
      <c r="E25" s="32">
        <v>1</v>
      </c>
      <c r="F25" s="31">
        <v>34.78</v>
      </c>
      <c r="G25" s="32">
        <f>F25*(1+$G$2)</f>
        <v>45.214000000000006</v>
      </c>
      <c r="H25" s="32">
        <f>ROUND((E25*G25),2)</f>
        <v>45.21</v>
      </c>
    </row>
    <row r="26" spans="1:9" x14ac:dyDescent="0.25">
      <c r="A26" s="29" t="s">
        <v>118</v>
      </c>
      <c r="C26" s="14" t="s">
        <v>119</v>
      </c>
      <c r="F26" s="31" t="s">
        <v>11</v>
      </c>
      <c r="G26" s="32" t="s">
        <v>11</v>
      </c>
    </row>
    <row r="27" spans="1:9" x14ac:dyDescent="0.25">
      <c r="A27" s="29" t="s">
        <v>120</v>
      </c>
      <c r="B27" t="s">
        <v>121</v>
      </c>
      <c r="C27" s="14" t="s">
        <v>122</v>
      </c>
      <c r="D27" s="29" t="s">
        <v>21</v>
      </c>
      <c r="E27" s="32">
        <v>2</v>
      </c>
      <c r="F27" s="31">
        <v>11.35</v>
      </c>
      <c r="G27" s="32">
        <f>F27*(1+$G$2)</f>
        <v>14.755000000000001</v>
      </c>
      <c r="H27" s="32">
        <f>ROUND((E27*G27),2)</f>
        <v>29.51</v>
      </c>
    </row>
    <row r="28" spans="1:9" x14ac:dyDescent="0.25">
      <c r="A28" s="29" t="s">
        <v>882</v>
      </c>
      <c r="B28" t="s">
        <v>883</v>
      </c>
      <c r="C28" s="14" t="s">
        <v>884</v>
      </c>
      <c r="D28" s="29" t="s">
        <v>21</v>
      </c>
      <c r="E28" s="32">
        <v>1</v>
      </c>
      <c r="F28" s="31">
        <v>57.8</v>
      </c>
      <c r="G28" s="32">
        <f>F28*(1+$G$2)</f>
        <v>75.14</v>
      </c>
      <c r="H28" s="32">
        <f>ROUND((E28*G28),2)</f>
        <v>75.14</v>
      </c>
    </row>
    <row r="29" spans="1:9" x14ac:dyDescent="0.25">
      <c r="A29" s="29" t="s">
        <v>885</v>
      </c>
      <c r="B29" t="s">
        <v>886</v>
      </c>
      <c r="C29" s="14" t="s">
        <v>887</v>
      </c>
      <c r="D29" s="29" t="s">
        <v>21</v>
      </c>
      <c r="E29" s="32">
        <v>4</v>
      </c>
      <c r="F29" s="31">
        <v>79.209999999999994</v>
      </c>
      <c r="G29" s="32">
        <f>F29*(1+$G$2)</f>
        <v>102.973</v>
      </c>
      <c r="H29" s="32">
        <f>ROUND((E29*G29),2)</f>
        <v>411.89</v>
      </c>
    </row>
    <row r="30" spans="1:9" x14ac:dyDescent="0.25">
      <c r="A30" s="29" t="s">
        <v>163</v>
      </c>
      <c r="C30" s="14" t="s">
        <v>888</v>
      </c>
      <c r="F30" s="31" t="s">
        <v>11</v>
      </c>
      <c r="G30" s="32" t="s">
        <v>11</v>
      </c>
    </row>
    <row r="31" spans="1:9" x14ac:dyDescent="0.25">
      <c r="A31" s="29" t="s">
        <v>165</v>
      </c>
      <c r="B31" t="s">
        <v>889</v>
      </c>
      <c r="C31" s="14" t="s">
        <v>890</v>
      </c>
      <c r="D31" s="29" t="s">
        <v>34</v>
      </c>
      <c r="E31" s="32">
        <v>50</v>
      </c>
      <c r="F31" s="31">
        <v>1.29</v>
      </c>
      <c r="G31" s="32">
        <f>F31*(1+$G$2)</f>
        <v>1.677</v>
      </c>
      <c r="H31" s="32">
        <f>ROUND((E31*G31),2)</f>
        <v>83.85</v>
      </c>
    </row>
    <row r="32" spans="1:9" x14ac:dyDescent="0.25">
      <c r="A32" s="29" t="s">
        <v>168</v>
      </c>
      <c r="B32" t="s">
        <v>166</v>
      </c>
      <c r="C32" s="14" t="s">
        <v>891</v>
      </c>
      <c r="D32" s="29" t="s">
        <v>34</v>
      </c>
      <c r="E32" s="32">
        <v>130</v>
      </c>
      <c r="F32" s="31">
        <v>1.53</v>
      </c>
      <c r="G32" s="32">
        <f>F32*(1+$G$2)</f>
        <v>1.9890000000000001</v>
      </c>
      <c r="H32" s="32">
        <f>ROUND((E32*G32),2)</f>
        <v>258.57</v>
      </c>
    </row>
    <row r="33" spans="1:9" x14ac:dyDescent="0.25">
      <c r="A33" s="29" t="s">
        <v>892</v>
      </c>
      <c r="B33" t="s">
        <v>893</v>
      </c>
      <c r="C33" s="14" t="s">
        <v>894</v>
      </c>
      <c r="D33" s="29" t="s">
        <v>34</v>
      </c>
      <c r="E33" s="32">
        <v>60</v>
      </c>
      <c r="F33" s="31">
        <v>2.76</v>
      </c>
      <c r="G33" s="32">
        <f>F33*(1+$G$2)</f>
        <v>3.5879999999999996</v>
      </c>
      <c r="H33" s="32">
        <f>ROUND((E33*G33),2)</f>
        <v>215.28</v>
      </c>
    </row>
    <row r="34" spans="1:9" x14ac:dyDescent="0.25">
      <c r="A34" s="29" t="s">
        <v>895</v>
      </c>
      <c r="B34" t="s">
        <v>896</v>
      </c>
      <c r="C34" s="14" t="s">
        <v>897</v>
      </c>
      <c r="D34" s="29" t="s">
        <v>34</v>
      </c>
      <c r="E34" s="32">
        <v>10</v>
      </c>
      <c r="F34" s="31">
        <v>3.69</v>
      </c>
      <c r="G34" s="32">
        <f>F34*(1+$G$2)</f>
        <v>4.7969999999999997</v>
      </c>
      <c r="H34" s="32">
        <f>ROUND((E34*G34),2)</f>
        <v>47.97</v>
      </c>
    </row>
    <row r="35" spans="1:9" x14ac:dyDescent="0.25">
      <c r="A35" s="29" t="s">
        <v>898</v>
      </c>
      <c r="B35" t="s">
        <v>899</v>
      </c>
      <c r="C35" s="14" t="s">
        <v>900</v>
      </c>
      <c r="D35" s="29" t="s">
        <v>34</v>
      </c>
      <c r="E35" s="32">
        <v>30</v>
      </c>
      <c r="F35" s="31">
        <v>3.8</v>
      </c>
      <c r="G35" s="32">
        <f>F35*(1+$G$2)</f>
        <v>4.9399999999999995</v>
      </c>
      <c r="H35" s="32">
        <f>ROUND((E35*G35),2)</f>
        <v>148.19999999999999</v>
      </c>
    </row>
    <row r="36" spans="1:9" x14ac:dyDescent="0.25">
      <c r="A36" s="29" t="s">
        <v>188</v>
      </c>
      <c r="C36" s="14" t="s">
        <v>189</v>
      </c>
      <c r="F36" s="31" t="s">
        <v>11</v>
      </c>
      <c r="G36" s="32" t="s">
        <v>11</v>
      </c>
    </row>
    <row r="37" spans="1:9" x14ac:dyDescent="0.25">
      <c r="A37" s="29" t="s">
        <v>193</v>
      </c>
      <c r="B37" t="s">
        <v>199</v>
      </c>
      <c r="C37" s="14" t="s">
        <v>901</v>
      </c>
      <c r="D37" s="29" t="s">
        <v>21</v>
      </c>
      <c r="E37" s="32">
        <v>3</v>
      </c>
      <c r="F37" s="31">
        <v>18.14</v>
      </c>
      <c r="G37" s="32">
        <f>F37*(1+$G$2)</f>
        <v>23.582000000000001</v>
      </c>
      <c r="H37" s="32">
        <f>ROUND((E37*G37),2)</f>
        <v>70.75</v>
      </c>
    </row>
    <row r="38" spans="1:9" x14ac:dyDescent="0.25">
      <c r="A38" s="29" t="s">
        <v>902</v>
      </c>
      <c r="B38" t="s">
        <v>903</v>
      </c>
      <c r="C38" s="14" t="s">
        <v>904</v>
      </c>
      <c r="D38" s="29" t="s">
        <v>21</v>
      </c>
      <c r="E38" s="32">
        <v>6</v>
      </c>
      <c r="F38" s="31">
        <v>11.84</v>
      </c>
      <c r="G38" s="32">
        <f>F38*(1+$G$2)</f>
        <v>15.391999999999999</v>
      </c>
      <c r="H38" s="32">
        <f>ROUND((E38*G38),2)</f>
        <v>92.35</v>
      </c>
    </row>
    <row r="39" spans="1:9" x14ac:dyDescent="0.25">
      <c r="A39" s="29" t="s">
        <v>218</v>
      </c>
      <c r="C39" s="14" t="s">
        <v>219</v>
      </c>
      <c r="F39" s="31" t="s">
        <v>11</v>
      </c>
      <c r="G39" s="32" t="s">
        <v>11</v>
      </c>
    </row>
    <row r="40" spans="1:9" x14ac:dyDescent="0.25">
      <c r="A40" s="29" t="s">
        <v>905</v>
      </c>
      <c r="B40" t="s">
        <v>906</v>
      </c>
      <c r="C40" s="14" t="s">
        <v>907</v>
      </c>
      <c r="D40" s="29" t="s">
        <v>21</v>
      </c>
      <c r="E40" s="32">
        <v>12</v>
      </c>
      <c r="F40" s="31">
        <v>6.48</v>
      </c>
      <c r="G40" s="32">
        <f>F40*(1+$G$2)</f>
        <v>8.4240000000000013</v>
      </c>
      <c r="H40" s="32">
        <f>ROUND((E40*G40),2)</f>
        <v>101.09</v>
      </c>
    </row>
    <row r="41" spans="1:9" ht="30" x14ac:dyDescent="0.25">
      <c r="A41" s="29" t="s">
        <v>223</v>
      </c>
      <c r="B41" t="s">
        <v>224</v>
      </c>
      <c r="C41" s="14" t="s">
        <v>225</v>
      </c>
      <c r="D41" s="29" t="s">
        <v>21</v>
      </c>
      <c r="E41" s="32">
        <v>12</v>
      </c>
      <c r="F41" s="31">
        <v>10.54</v>
      </c>
      <c r="G41" s="32">
        <f>F41*(1+$G$2)</f>
        <v>13.702</v>
      </c>
      <c r="H41" s="32">
        <f>ROUND((E41*G41),2)</f>
        <v>164.42</v>
      </c>
    </row>
    <row r="43" spans="1:9" x14ac:dyDescent="0.25">
      <c r="A43" s="37"/>
      <c r="B43" s="9"/>
      <c r="C43" s="10" t="s">
        <v>249</v>
      </c>
      <c r="D43" s="37"/>
      <c r="E43" s="46"/>
      <c r="F43" s="50"/>
      <c r="G43" s="46"/>
      <c r="H43" s="46"/>
      <c r="I43" s="11">
        <f>SUM(H21:H41)</f>
        <v>2075.3799999999997</v>
      </c>
    </row>
    <row r="44" spans="1:9" x14ac:dyDescent="0.25">
      <c r="A44" s="37"/>
      <c r="B44" s="9"/>
      <c r="C44" s="10"/>
      <c r="D44" s="37"/>
      <c r="E44" s="46"/>
      <c r="F44" s="50"/>
      <c r="G44" s="46"/>
      <c r="H44" s="46"/>
      <c r="I44" s="11"/>
    </row>
    <row r="45" spans="1:9" x14ac:dyDescent="0.25">
      <c r="A45" s="37" t="s">
        <v>250</v>
      </c>
      <c r="B45" s="9"/>
      <c r="C45" s="10" t="s">
        <v>251</v>
      </c>
      <c r="D45" s="37"/>
      <c r="E45" s="46"/>
      <c r="F45" s="50" t="s">
        <v>11</v>
      </c>
      <c r="G45" s="46" t="s">
        <v>11</v>
      </c>
      <c r="H45" s="46"/>
      <c r="I45" s="11"/>
    </row>
    <row r="46" spans="1:9" x14ac:dyDescent="0.25">
      <c r="A46" s="29" t="s">
        <v>252</v>
      </c>
      <c r="C46" s="14" t="s">
        <v>253</v>
      </c>
      <c r="F46" s="31" t="s">
        <v>11</v>
      </c>
      <c r="G46" s="32" t="s">
        <v>11</v>
      </c>
    </row>
    <row r="47" spans="1:9" x14ac:dyDescent="0.25">
      <c r="A47" s="29" t="s">
        <v>254</v>
      </c>
      <c r="B47" t="s">
        <v>255</v>
      </c>
      <c r="C47" s="14" t="s">
        <v>256</v>
      </c>
      <c r="D47" s="29" t="s">
        <v>25</v>
      </c>
      <c r="E47" s="32">
        <v>1</v>
      </c>
      <c r="F47" s="31">
        <v>347.64</v>
      </c>
      <c r="G47" s="32">
        <v>314.10000000000002</v>
      </c>
      <c r="H47" s="32">
        <f>ROUND((E47*G47),2)</f>
        <v>314.10000000000002</v>
      </c>
    </row>
    <row r="48" spans="1:9" x14ac:dyDescent="0.25">
      <c r="A48" s="29" t="s">
        <v>262</v>
      </c>
      <c r="C48" s="14" t="s">
        <v>263</v>
      </c>
      <c r="F48" s="31" t="s">
        <v>11</v>
      </c>
      <c r="G48" s="32" t="s">
        <v>11</v>
      </c>
    </row>
    <row r="49" spans="1:8" x14ac:dyDescent="0.25">
      <c r="A49" s="29" t="s">
        <v>908</v>
      </c>
      <c r="B49" t="s">
        <v>909</v>
      </c>
      <c r="C49" s="14" t="s">
        <v>910</v>
      </c>
      <c r="D49" s="29" t="s">
        <v>25</v>
      </c>
      <c r="E49" s="32">
        <v>1</v>
      </c>
      <c r="F49" s="31">
        <v>578.01</v>
      </c>
      <c r="G49" s="32">
        <v>387.12</v>
      </c>
      <c r="H49" s="32">
        <f>ROUND((E49*G49),2)</f>
        <v>387.12</v>
      </c>
    </row>
    <row r="50" spans="1:8" x14ac:dyDescent="0.25">
      <c r="A50" s="29" t="s">
        <v>911</v>
      </c>
      <c r="B50" t="s">
        <v>912</v>
      </c>
      <c r="C50" s="14" t="s">
        <v>913</v>
      </c>
      <c r="D50" s="29" t="s">
        <v>25</v>
      </c>
      <c r="E50" s="32">
        <v>1</v>
      </c>
      <c r="F50" s="31">
        <v>259.2</v>
      </c>
      <c r="G50" s="32">
        <f>F50*(1+$G$2)</f>
        <v>336.96</v>
      </c>
      <c r="H50" s="32">
        <f>ROUND((E50*G50),2)</f>
        <v>336.96</v>
      </c>
    </row>
    <row r="51" spans="1:8" x14ac:dyDescent="0.25">
      <c r="A51" s="29" t="s">
        <v>267</v>
      </c>
      <c r="C51" s="14" t="s">
        <v>268</v>
      </c>
      <c r="F51" s="31" t="s">
        <v>11</v>
      </c>
      <c r="G51" s="32" t="s">
        <v>11</v>
      </c>
    </row>
    <row r="52" spans="1:8" x14ac:dyDescent="0.25">
      <c r="A52" s="29" t="s">
        <v>914</v>
      </c>
      <c r="B52" t="s">
        <v>915</v>
      </c>
      <c r="C52" s="14" t="s">
        <v>916</v>
      </c>
      <c r="D52" s="29" t="s">
        <v>25</v>
      </c>
      <c r="E52" s="32">
        <v>1</v>
      </c>
      <c r="F52" s="31">
        <v>519.55999999999995</v>
      </c>
      <c r="G52" s="32">
        <v>498.5</v>
      </c>
      <c r="H52" s="32">
        <f>ROUND((E52*G52),2)</f>
        <v>498.5</v>
      </c>
    </row>
    <row r="53" spans="1:8" x14ac:dyDescent="0.25">
      <c r="A53" s="29" t="s">
        <v>277</v>
      </c>
      <c r="C53" s="14" t="s">
        <v>278</v>
      </c>
      <c r="F53" s="31" t="s">
        <v>11</v>
      </c>
      <c r="G53" s="32" t="s">
        <v>11</v>
      </c>
    </row>
    <row r="54" spans="1:8" x14ac:dyDescent="0.25">
      <c r="A54" s="29" t="s">
        <v>917</v>
      </c>
      <c r="B54" t="s">
        <v>918</v>
      </c>
      <c r="C54" s="14" t="s">
        <v>919</v>
      </c>
      <c r="D54" s="29" t="s">
        <v>25</v>
      </c>
      <c r="E54" s="32">
        <v>1</v>
      </c>
      <c r="F54" s="31">
        <v>547.08000000000004</v>
      </c>
      <c r="G54" s="32">
        <v>399.18</v>
      </c>
      <c r="H54" s="32">
        <f>ROUND((E54*G54),2)</f>
        <v>399.18</v>
      </c>
    </row>
    <row r="55" spans="1:8" x14ac:dyDescent="0.25">
      <c r="A55" s="29" t="s">
        <v>287</v>
      </c>
      <c r="C55" s="14" t="s">
        <v>288</v>
      </c>
      <c r="F55" s="31" t="s">
        <v>11</v>
      </c>
      <c r="G55" s="32" t="s">
        <v>11</v>
      </c>
    </row>
    <row r="56" spans="1:8" ht="30" x14ac:dyDescent="0.25">
      <c r="A56" s="29" t="s">
        <v>920</v>
      </c>
      <c r="B56" t="s">
        <v>921</v>
      </c>
      <c r="C56" s="14" t="s">
        <v>922</v>
      </c>
      <c r="D56" s="29" t="s">
        <v>21</v>
      </c>
      <c r="E56" s="32">
        <v>1</v>
      </c>
      <c r="F56" s="31">
        <v>58.09</v>
      </c>
      <c r="G56" s="32">
        <f>F56*(1+$G$2)</f>
        <v>75.51700000000001</v>
      </c>
      <c r="H56" s="32">
        <f>ROUND((E56*G56),2)</f>
        <v>75.52</v>
      </c>
    </row>
    <row r="57" spans="1:8" ht="30" x14ac:dyDescent="0.25">
      <c r="A57" s="29" t="s">
        <v>923</v>
      </c>
      <c r="B57" t="s">
        <v>924</v>
      </c>
      <c r="C57" s="14" t="s">
        <v>925</v>
      </c>
      <c r="D57" s="29" t="s">
        <v>21</v>
      </c>
      <c r="E57" s="32">
        <v>1</v>
      </c>
      <c r="F57" s="31">
        <v>98.49</v>
      </c>
      <c r="G57" s="32">
        <f>F57*(1+$G$2)</f>
        <v>128.03700000000001</v>
      </c>
      <c r="H57" s="32">
        <f>ROUND((E57*G57),2)</f>
        <v>128.04</v>
      </c>
    </row>
    <row r="58" spans="1:8" x14ac:dyDescent="0.25">
      <c r="A58" s="29" t="s">
        <v>926</v>
      </c>
      <c r="B58" t="s">
        <v>927</v>
      </c>
      <c r="C58" s="14" t="s">
        <v>928</v>
      </c>
      <c r="D58" s="29" t="s">
        <v>21</v>
      </c>
      <c r="E58" s="32">
        <v>1</v>
      </c>
      <c r="F58" s="31">
        <v>755</v>
      </c>
      <c r="G58" s="32">
        <v>754.45</v>
      </c>
      <c r="H58" s="32">
        <f>ROUND((E58*G58),2)</f>
        <v>754.45</v>
      </c>
    </row>
    <row r="59" spans="1:8" x14ac:dyDescent="0.25">
      <c r="A59" s="29" t="s">
        <v>292</v>
      </c>
      <c r="C59" s="14" t="s">
        <v>293</v>
      </c>
      <c r="F59" s="31" t="s">
        <v>11</v>
      </c>
      <c r="G59" s="32" t="s">
        <v>11</v>
      </c>
    </row>
    <row r="60" spans="1:8" x14ac:dyDescent="0.25">
      <c r="A60" s="29" t="s">
        <v>929</v>
      </c>
      <c r="B60" t="s">
        <v>930</v>
      </c>
      <c r="C60" s="14" t="s">
        <v>931</v>
      </c>
      <c r="D60" s="29" t="s">
        <v>21</v>
      </c>
      <c r="E60" s="32">
        <v>2</v>
      </c>
      <c r="F60" s="31">
        <v>162.01</v>
      </c>
      <c r="G60" s="32">
        <f t="shared" ref="G60:G68" si="0">F60*(1+$G$2)</f>
        <v>210.613</v>
      </c>
      <c r="H60" s="32">
        <f t="shared" ref="H60:H69" si="1">ROUND((E60*G60),2)</f>
        <v>421.23</v>
      </c>
    </row>
    <row r="61" spans="1:8" x14ac:dyDescent="0.25">
      <c r="A61" s="29" t="s">
        <v>932</v>
      </c>
      <c r="B61" t="s">
        <v>933</v>
      </c>
      <c r="C61" s="14" t="s">
        <v>934</v>
      </c>
      <c r="D61" s="29" t="s">
        <v>21</v>
      </c>
      <c r="E61" s="32">
        <v>2</v>
      </c>
      <c r="F61" s="31">
        <v>56.57</v>
      </c>
      <c r="G61" s="32">
        <f t="shared" si="0"/>
        <v>73.540999999999997</v>
      </c>
      <c r="H61" s="32">
        <f t="shared" si="1"/>
        <v>147.08000000000001</v>
      </c>
    </row>
    <row r="62" spans="1:8" x14ac:dyDescent="0.25">
      <c r="A62" s="29" t="s">
        <v>814</v>
      </c>
      <c r="B62" t="s">
        <v>815</v>
      </c>
      <c r="C62" s="14" t="s">
        <v>935</v>
      </c>
      <c r="D62" s="29" t="s">
        <v>21</v>
      </c>
      <c r="E62" s="32">
        <v>2</v>
      </c>
      <c r="F62" s="31">
        <v>111.42</v>
      </c>
      <c r="G62" s="32">
        <f t="shared" si="0"/>
        <v>144.846</v>
      </c>
      <c r="H62" s="32">
        <f t="shared" si="1"/>
        <v>289.69</v>
      </c>
    </row>
    <row r="63" spans="1:8" x14ac:dyDescent="0.25">
      <c r="A63" s="29" t="s">
        <v>936</v>
      </c>
      <c r="B63" t="s">
        <v>937</v>
      </c>
      <c r="C63" s="14" t="s">
        <v>938</v>
      </c>
      <c r="D63" s="29" t="s">
        <v>21</v>
      </c>
      <c r="E63" s="32">
        <v>2</v>
      </c>
      <c r="F63" s="31">
        <v>11.84</v>
      </c>
      <c r="G63" s="32">
        <f t="shared" si="0"/>
        <v>15.391999999999999</v>
      </c>
      <c r="H63" s="32">
        <f t="shared" si="1"/>
        <v>30.78</v>
      </c>
    </row>
    <row r="64" spans="1:8" x14ac:dyDescent="0.25">
      <c r="A64" s="29" t="s">
        <v>939</v>
      </c>
      <c r="B64" t="s">
        <v>940</v>
      </c>
      <c r="C64" s="14" t="s">
        <v>941</v>
      </c>
      <c r="D64" s="29" t="s">
        <v>21</v>
      </c>
      <c r="E64" s="32">
        <v>1</v>
      </c>
      <c r="F64" s="31">
        <v>11.84</v>
      </c>
      <c r="G64" s="32">
        <f t="shared" si="0"/>
        <v>15.391999999999999</v>
      </c>
      <c r="H64" s="32">
        <f t="shared" si="1"/>
        <v>15.39</v>
      </c>
    </row>
    <row r="65" spans="1:9" x14ac:dyDescent="0.25">
      <c r="A65" s="29" t="s">
        <v>306</v>
      </c>
      <c r="B65" t="s">
        <v>307</v>
      </c>
      <c r="C65" s="14" t="s">
        <v>942</v>
      </c>
      <c r="D65" s="29" t="s">
        <v>21</v>
      </c>
      <c r="E65" s="32">
        <v>4</v>
      </c>
      <c r="F65" s="31">
        <v>23.05</v>
      </c>
      <c r="G65" s="32">
        <f t="shared" si="0"/>
        <v>29.965000000000003</v>
      </c>
      <c r="H65" s="32">
        <f t="shared" si="1"/>
        <v>119.86</v>
      </c>
    </row>
    <row r="66" spans="1:9" x14ac:dyDescent="0.25">
      <c r="A66" s="29" t="s">
        <v>943</v>
      </c>
      <c r="B66" t="s">
        <v>944</v>
      </c>
      <c r="C66" s="14" t="s">
        <v>945</v>
      </c>
      <c r="D66" s="29" t="s">
        <v>21</v>
      </c>
      <c r="E66" s="32">
        <v>1</v>
      </c>
      <c r="F66" s="31">
        <v>3.21</v>
      </c>
      <c r="G66" s="32">
        <f t="shared" si="0"/>
        <v>4.173</v>
      </c>
      <c r="H66" s="32">
        <f t="shared" si="1"/>
        <v>4.17</v>
      </c>
    </row>
    <row r="67" spans="1:9" x14ac:dyDescent="0.25">
      <c r="A67" s="29" t="s">
        <v>946</v>
      </c>
      <c r="B67" t="s">
        <v>947</v>
      </c>
      <c r="C67" s="14" t="s">
        <v>948</v>
      </c>
      <c r="D67" s="29" t="s">
        <v>21</v>
      </c>
      <c r="E67" s="32">
        <v>2</v>
      </c>
      <c r="F67" s="31">
        <v>111.42</v>
      </c>
      <c r="G67" s="32">
        <f t="shared" si="0"/>
        <v>144.846</v>
      </c>
      <c r="H67" s="32">
        <f t="shared" si="1"/>
        <v>289.69</v>
      </c>
    </row>
    <row r="68" spans="1:9" x14ac:dyDescent="0.25">
      <c r="A68" s="29" t="s">
        <v>949</v>
      </c>
      <c r="B68" t="s">
        <v>950</v>
      </c>
      <c r="C68" s="14" t="s">
        <v>951</v>
      </c>
      <c r="D68" s="29" t="s">
        <v>21</v>
      </c>
      <c r="E68" s="32">
        <v>2</v>
      </c>
      <c r="F68" s="31">
        <v>20.74</v>
      </c>
      <c r="G68" s="32">
        <f t="shared" si="0"/>
        <v>26.962</v>
      </c>
      <c r="H68" s="32">
        <f t="shared" si="1"/>
        <v>53.92</v>
      </c>
    </row>
    <row r="69" spans="1:9" x14ac:dyDescent="0.25">
      <c r="A69" s="29" t="s">
        <v>952</v>
      </c>
      <c r="B69" t="s">
        <v>953</v>
      </c>
      <c r="C69" s="14" t="s">
        <v>954</v>
      </c>
      <c r="D69" s="29" t="s">
        <v>21</v>
      </c>
      <c r="E69" s="32">
        <v>1</v>
      </c>
      <c r="F69" s="31">
        <v>208.06</v>
      </c>
      <c r="G69" s="32">
        <v>198.45</v>
      </c>
      <c r="H69" s="32">
        <f t="shared" si="1"/>
        <v>198.45</v>
      </c>
    </row>
    <row r="71" spans="1:9" x14ac:dyDescent="0.25">
      <c r="A71" s="37"/>
      <c r="B71" s="9"/>
      <c r="C71" s="10" t="s">
        <v>342</v>
      </c>
      <c r="D71" s="37"/>
      <c r="E71" s="46"/>
      <c r="F71" s="50"/>
      <c r="G71" s="46"/>
      <c r="H71" s="46"/>
      <c r="I71" s="11">
        <f>SUM(H46:H69)</f>
        <v>4464.13</v>
      </c>
    </row>
    <row r="72" spans="1:9" x14ac:dyDescent="0.25">
      <c r="A72" s="37"/>
      <c r="B72" s="9"/>
      <c r="C72" s="10"/>
      <c r="D72" s="37"/>
      <c r="E72" s="46"/>
      <c r="F72" s="50"/>
      <c r="G72" s="46"/>
      <c r="H72" s="46"/>
      <c r="I72" s="11"/>
    </row>
    <row r="73" spans="1:9" x14ac:dyDescent="0.25">
      <c r="A73" s="37" t="s">
        <v>351</v>
      </c>
      <c r="B73" s="9"/>
      <c r="C73" s="10" t="s">
        <v>352</v>
      </c>
      <c r="D73" s="37"/>
      <c r="E73" s="46"/>
      <c r="F73" s="50" t="s">
        <v>11</v>
      </c>
      <c r="G73" s="46" t="s">
        <v>11</v>
      </c>
      <c r="H73" s="46"/>
      <c r="I73" s="11"/>
    </row>
    <row r="74" spans="1:9" x14ac:dyDescent="0.25">
      <c r="A74" s="29" t="s">
        <v>955</v>
      </c>
      <c r="C74" s="14" t="s">
        <v>956</v>
      </c>
      <c r="F74" s="31" t="s">
        <v>11</v>
      </c>
      <c r="G74" s="32" t="s">
        <v>11</v>
      </c>
    </row>
    <row r="75" spans="1:9" x14ac:dyDescent="0.25">
      <c r="A75" s="29" t="s">
        <v>957</v>
      </c>
      <c r="B75" t="s">
        <v>958</v>
      </c>
      <c r="C75" s="14" t="s">
        <v>959</v>
      </c>
      <c r="D75" s="29" t="s">
        <v>21</v>
      </c>
      <c r="E75" s="32">
        <v>22</v>
      </c>
      <c r="F75" s="31">
        <v>7.72</v>
      </c>
      <c r="G75" s="32">
        <v>8.4499999999999993</v>
      </c>
      <c r="H75" s="32">
        <f>ROUND((E75*G75),2)</f>
        <v>185.9</v>
      </c>
    </row>
    <row r="76" spans="1:9" x14ac:dyDescent="0.25">
      <c r="A76" s="29" t="s">
        <v>960</v>
      </c>
      <c r="C76" s="14" t="s">
        <v>961</v>
      </c>
      <c r="F76" s="31" t="s">
        <v>11</v>
      </c>
      <c r="G76" s="32" t="s">
        <v>11</v>
      </c>
    </row>
    <row r="77" spans="1:9" x14ac:dyDescent="0.25">
      <c r="A77" s="29" t="s">
        <v>962</v>
      </c>
      <c r="B77" t="s">
        <v>963</v>
      </c>
      <c r="C77" s="14" t="s">
        <v>964</v>
      </c>
      <c r="D77" s="29" t="s">
        <v>17</v>
      </c>
      <c r="E77" s="32">
        <v>17.91</v>
      </c>
      <c r="F77" s="31">
        <v>5.34</v>
      </c>
      <c r="G77" s="32">
        <v>5.98</v>
      </c>
      <c r="H77" s="32">
        <f>ROUND((E77*G77),2)</f>
        <v>107.1</v>
      </c>
    </row>
    <row r="79" spans="1:9" x14ac:dyDescent="0.25">
      <c r="A79" s="37"/>
      <c r="B79" s="9"/>
      <c r="C79" s="10" t="s">
        <v>378</v>
      </c>
      <c r="D79" s="37"/>
      <c r="E79" s="46"/>
      <c r="F79" s="50"/>
      <c r="G79" s="46"/>
      <c r="H79" s="46"/>
      <c r="I79" s="11">
        <f>SUM(H74:H77)</f>
        <v>293</v>
      </c>
    </row>
    <row r="80" spans="1:9" x14ac:dyDescent="0.25">
      <c r="A80" s="37"/>
      <c r="B80" s="9"/>
      <c r="C80" s="10"/>
      <c r="D80" s="37"/>
      <c r="E80" s="46"/>
      <c r="F80" s="50"/>
      <c r="G80" s="46"/>
      <c r="H80" s="46"/>
      <c r="I80" s="11"/>
    </row>
    <row r="81" spans="1:11" x14ac:dyDescent="0.25">
      <c r="A81" s="37" t="s">
        <v>418</v>
      </c>
      <c r="B81" s="9"/>
      <c r="C81" s="10" t="s">
        <v>419</v>
      </c>
      <c r="D81" s="37"/>
      <c r="E81" s="46"/>
      <c r="F81" s="50" t="s">
        <v>11</v>
      </c>
      <c r="G81" s="46" t="s">
        <v>11</v>
      </c>
      <c r="H81" s="46"/>
      <c r="I81" s="11"/>
    </row>
    <row r="82" spans="1:11" x14ac:dyDescent="0.25">
      <c r="A82" s="29" t="s">
        <v>965</v>
      </c>
      <c r="C82" s="14" t="s">
        <v>966</v>
      </c>
      <c r="F82" s="31" t="s">
        <v>11</v>
      </c>
      <c r="G82" s="32" t="s">
        <v>11</v>
      </c>
    </row>
    <row r="83" spans="1:11" x14ac:dyDescent="0.25">
      <c r="A83" s="29" t="s">
        <v>967</v>
      </c>
      <c r="B83" t="s">
        <v>968</v>
      </c>
      <c r="C83" s="14" t="s">
        <v>969</v>
      </c>
      <c r="D83" s="29" t="s">
        <v>17</v>
      </c>
      <c r="E83" s="32">
        <v>51.46</v>
      </c>
      <c r="F83" s="31">
        <v>21.49</v>
      </c>
      <c r="G83" s="32">
        <f>F83*(1+$G$2)</f>
        <v>27.936999999999998</v>
      </c>
      <c r="H83" s="32">
        <f>ROUND((E83*G83),2)</f>
        <v>1437.64</v>
      </c>
    </row>
    <row r="84" spans="1:11" x14ac:dyDescent="0.25">
      <c r="A84" s="29" t="s">
        <v>428</v>
      </c>
      <c r="C84" s="14" t="s">
        <v>429</v>
      </c>
      <c r="F84" s="31" t="s">
        <v>11</v>
      </c>
      <c r="G84" s="32" t="s">
        <v>11</v>
      </c>
    </row>
    <row r="85" spans="1:11" x14ac:dyDescent="0.25">
      <c r="A85" s="29" t="s">
        <v>970</v>
      </c>
      <c r="B85" t="s">
        <v>971</v>
      </c>
      <c r="C85" s="14" t="s">
        <v>972</v>
      </c>
      <c r="D85" s="29" t="s">
        <v>17</v>
      </c>
      <c r="E85" s="32">
        <v>9.08</v>
      </c>
      <c r="F85" s="31">
        <v>13.98</v>
      </c>
      <c r="G85" s="32">
        <f>F85*(1+$G$2)</f>
        <v>18.173999999999999</v>
      </c>
      <c r="H85" s="32">
        <f>ROUND((E85*G85),2)</f>
        <v>165.02</v>
      </c>
    </row>
    <row r="86" spans="1:11" x14ac:dyDescent="0.25">
      <c r="A86" s="29" t="s">
        <v>973</v>
      </c>
      <c r="B86" t="s">
        <v>974</v>
      </c>
      <c r="C86" s="14" t="s">
        <v>975</v>
      </c>
      <c r="D86" s="29" t="s">
        <v>17</v>
      </c>
      <c r="E86" s="32">
        <v>42.37</v>
      </c>
      <c r="F86" s="31">
        <v>2.5</v>
      </c>
      <c r="G86" s="32">
        <f>F86*(1+$G$2)</f>
        <v>3.25</v>
      </c>
      <c r="H86" s="32">
        <f>ROUND((E86*G86),2)</f>
        <v>137.69999999999999</v>
      </c>
    </row>
    <row r="88" spans="1:11" x14ac:dyDescent="0.25">
      <c r="A88" s="37"/>
      <c r="B88" s="9"/>
      <c r="C88" s="10" t="s">
        <v>443</v>
      </c>
      <c r="D88" s="37"/>
      <c r="E88" s="46"/>
      <c r="F88" s="50"/>
      <c r="G88" s="46"/>
      <c r="H88" s="46"/>
      <c r="I88" s="11">
        <f>SUM(H82:H86)</f>
        <v>1740.3600000000001</v>
      </c>
    </row>
    <row r="89" spans="1:11" x14ac:dyDescent="0.25">
      <c r="A89" s="37"/>
      <c r="B89" s="9"/>
      <c r="C89" s="10"/>
      <c r="D89" s="37"/>
      <c r="E89" s="46"/>
      <c r="F89" s="50"/>
      <c r="G89" s="46"/>
      <c r="H89" s="46"/>
      <c r="I89" s="11"/>
    </row>
    <row r="90" spans="1:11" x14ac:dyDescent="0.25">
      <c r="A90" s="37" t="s">
        <v>460</v>
      </c>
      <c r="B90" s="9"/>
      <c r="C90" s="10" t="s">
        <v>461</v>
      </c>
      <c r="D90" s="37"/>
      <c r="E90" s="46"/>
      <c r="F90" s="50" t="s">
        <v>11</v>
      </c>
      <c r="G90" s="46" t="s">
        <v>11</v>
      </c>
      <c r="H90" s="46"/>
      <c r="I90" s="11"/>
    </row>
    <row r="91" spans="1:11" x14ac:dyDescent="0.25">
      <c r="A91" s="29" t="s">
        <v>976</v>
      </c>
      <c r="C91" s="14" t="s">
        <v>977</v>
      </c>
      <c r="F91" s="31" t="s">
        <v>11</v>
      </c>
      <c r="G91" s="32" t="s">
        <v>11</v>
      </c>
    </row>
    <row r="92" spans="1:11" x14ac:dyDescent="0.25">
      <c r="A92" s="29" t="s">
        <v>978</v>
      </c>
      <c r="B92" t="s">
        <v>979</v>
      </c>
      <c r="C92" s="14" t="s">
        <v>980</v>
      </c>
      <c r="D92" s="29" t="s">
        <v>21</v>
      </c>
      <c r="E92" s="32">
        <v>1</v>
      </c>
      <c r="F92" s="31">
        <v>58.59</v>
      </c>
      <c r="G92" s="32">
        <v>71.45</v>
      </c>
      <c r="H92" s="32">
        <f>ROUND((E92*G92),2)</f>
        <v>71.45</v>
      </c>
      <c r="K92"/>
    </row>
    <row r="93" spans="1:11" x14ac:dyDescent="0.25">
      <c r="A93" t="s">
        <v>481</v>
      </c>
      <c r="C93" s="14" t="s">
        <v>482</v>
      </c>
      <c r="D93"/>
      <c r="E93" s="4"/>
      <c r="F93" s="5" t="s">
        <v>11</v>
      </c>
      <c r="G93" s="4"/>
      <c r="H93" s="4"/>
    </row>
    <row r="94" spans="1:11" x14ac:dyDescent="0.25">
      <c r="A94" t="s">
        <v>981</v>
      </c>
      <c r="B94" t="s">
        <v>982</v>
      </c>
      <c r="C94" s="14" t="s">
        <v>983</v>
      </c>
      <c r="D94" t="s">
        <v>475</v>
      </c>
      <c r="E94" s="4">
        <v>31</v>
      </c>
      <c r="F94" s="5">
        <v>81.454737404460502</v>
      </c>
      <c r="G94" s="4">
        <f t="shared" ref="G94:G99" si="2">+F94*(1+$G$2)/E94</f>
        <v>3.4158438266386661</v>
      </c>
      <c r="H94" s="4">
        <f t="shared" ref="H94:H99" si="3">ROUND((E94*G94),2)</f>
        <v>105.89</v>
      </c>
    </row>
    <row r="95" spans="1:11" x14ac:dyDescent="0.25">
      <c r="A95" t="s">
        <v>984</v>
      </c>
      <c r="B95" t="s">
        <v>487</v>
      </c>
      <c r="C95" s="14" t="s">
        <v>985</v>
      </c>
      <c r="D95" t="s">
        <v>21</v>
      </c>
      <c r="E95" s="4">
        <f>E94</f>
        <v>31</v>
      </c>
      <c r="F95" s="5">
        <v>168.33979063588504</v>
      </c>
      <c r="G95" s="4">
        <f t="shared" si="2"/>
        <v>7.0594105750532439</v>
      </c>
      <c r="H95" s="4">
        <f t="shared" si="3"/>
        <v>218.84</v>
      </c>
    </row>
    <row r="96" spans="1:11" x14ac:dyDescent="0.25">
      <c r="A96" t="s">
        <v>986</v>
      </c>
      <c r="B96" t="s">
        <v>487</v>
      </c>
      <c r="C96" s="14" t="s">
        <v>987</v>
      </c>
      <c r="D96" t="s">
        <v>475</v>
      </c>
      <c r="E96" s="4">
        <f>E94</f>
        <v>31</v>
      </c>
      <c r="F96" s="5">
        <v>16833.979063588504</v>
      </c>
      <c r="G96" s="4">
        <f t="shared" si="2"/>
        <v>705.94105750532447</v>
      </c>
      <c r="H96" s="4">
        <f t="shared" si="3"/>
        <v>21884.17</v>
      </c>
    </row>
    <row r="97" spans="1:14" x14ac:dyDescent="0.25">
      <c r="A97" t="s">
        <v>988</v>
      </c>
      <c r="B97" t="s">
        <v>487</v>
      </c>
      <c r="C97" s="14" t="s">
        <v>989</v>
      </c>
      <c r="D97" t="s">
        <v>475</v>
      </c>
      <c r="E97" s="4">
        <f>E94</f>
        <v>31</v>
      </c>
      <c r="F97" s="5">
        <v>10100.387438153102</v>
      </c>
      <c r="G97" s="4">
        <f t="shared" si="2"/>
        <v>423.56463450319461</v>
      </c>
      <c r="H97" s="4">
        <f t="shared" si="3"/>
        <v>13130.5</v>
      </c>
    </row>
    <row r="98" spans="1:14" x14ac:dyDescent="0.25">
      <c r="A98" t="s">
        <v>990</v>
      </c>
      <c r="B98" t="s">
        <v>487</v>
      </c>
      <c r="C98" s="14" t="s">
        <v>991</v>
      </c>
      <c r="D98" t="s">
        <v>475</v>
      </c>
      <c r="E98" s="4">
        <f>E94</f>
        <v>31</v>
      </c>
      <c r="F98" s="5">
        <v>2525.0968595382756</v>
      </c>
      <c r="G98" s="4">
        <f t="shared" si="2"/>
        <v>105.89115862579865</v>
      </c>
      <c r="H98" s="4">
        <f t="shared" si="3"/>
        <v>3282.63</v>
      </c>
    </row>
    <row r="99" spans="1:14" x14ac:dyDescent="0.25">
      <c r="A99" t="s">
        <v>992</v>
      </c>
      <c r="B99" t="s">
        <v>487</v>
      </c>
      <c r="C99" s="14" t="s">
        <v>993</v>
      </c>
      <c r="D99" t="s">
        <v>475</v>
      </c>
      <c r="E99" s="4">
        <f>E94</f>
        <v>31</v>
      </c>
      <c r="F99" s="5">
        <v>42084.947658971265</v>
      </c>
      <c r="G99" s="4">
        <f t="shared" si="2"/>
        <v>1764.8526437633111</v>
      </c>
      <c r="H99" s="4">
        <f t="shared" si="3"/>
        <v>54710.43</v>
      </c>
    </row>
    <row r="100" spans="1:14" x14ac:dyDescent="0.25">
      <c r="K100"/>
    </row>
    <row r="101" spans="1:14" x14ac:dyDescent="0.25">
      <c r="A101" s="37"/>
      <c r="B101" s="9"/>
      <c r="C101" s="10" t="s">
        <v>489</v>
      </c>
      <c r="D101" s="37"/>
      <c r="E101" s="46"/>
      <c r="F101" s="50"/>
      <c r="G101" s="46"/>
      <c r="H101" s="46"/>
      <c r="I101" s="11">
        <f>SUM(H91:H99)</f>
        <v>93403.91</v>
      </c>
      <c r="K101"/>
    </row>
    <row r="102" spans="1:14" x14ac:dyDescent="0.25">
      <c r="A102" s="37"/>
      <c r="B102" s="9"/>
      <c r="C102" s="10"/>
      <c r="D102" s="37"/>
      <c r="E102" s="46"/>
      <c r="F102" s="50"/>
      <c r="G102" s="46"/>
      <c r="H102" s="46"/>
      <c r="I102" s="11"/>
      <c r="K102"/>
    </row>
    <row r="103" spans="1:14" x14ac:dyDescent="0.25">
      <c r="A103" s="37" t="s">
        <v>994</v>
      </c>
      <c r="B103" s="9"/>
      <c r="C103" s="10" t="s">
        <v>995</v>
      </c>
      <c r="D103" s="37"/>
      <c r="E103" s="46"/>
      <c r="F103" s="50" t="s">
        <v>11</v>
      </c>
      <c r="G103" s="46" t="s">
        <v>11</v>
      </c>
      <c r="H103" s="46"/>
      <c r="I103" s="11"/>
      <c r="K103"/>
    </row>
    <row r="104" spans="1:14" x14ac:dyDescent="0.25">
      <c r="A104" s="29" t="s">
        <v>996</v>
      </c>
      <c r="C104" s="14" t="s">
        <v>997</v>
      </c>
      <c r="F104" s="31" t="s">
        <v>11</v>
      </c>
      <c r="G104" s="32" t="s">
        <v>11</v>
      </c>
    </row>
    <row r="105" spans="1:14" x14ac:dyDescent="0.25">
      <c r="A105" s="29" t="s">
        <v>998</v>
      </c>
      <c r="B105" t="s">
        <v>999</v>
      </c>
      <c r="C105" s="14" t="s">
        <v>1000</v>
      </c>
      <c r="D105" s="29" t="s">
        <v>34</v>
      </c>
      <c r="E105" s="32">
        <v>22.8</v>
      </c>
      <c r="F105" s="31">
        <v>24.75</v>
      </c>
      <c r="G105" s="32">
        <v>20.84</v>
      </c>
      <c r="H105" s="32">
        <f>ROUND((E105*G105),2)</f>
        <v>475.15</v>
      </c>
    </row>
    <row r="106" spans="1:14" x14ac:dyDescent="0.25">
      <c r="A106" s="29" t="s">
        <v>1001</v>
      </c>
      <c r="B106" t="s">
        <v>1002</v>
      </c>
      <c r="C106" s="14" t="s">
        <v>1003</v>
      </c>
      <c r="D106" s="29" t="s">
        <v>34</v>
      </c>
      <c r="E106" s="32">
        <v>7.2</v>
      </c>
      <c r="F106" s="31">
        <v>55.22</v>
      </c>
      <c r="G106" s="32">
        <v>48.13</v>
      </c>
      <c r="H106" s="32">
        <f>ROUND((E106*G106),2)</f>
        <v>346.54</v>
      </c>
    </row>
    <row r="107" spans="1:14" ht="30" x14ac:dyDescent="0.25">
      <c r="A107" s="29" t="s">
        <v>1004</v>
      </c>
      <c r="B107" t="s">
        <v>1005</v>
      </c>
      <c r="C107" s="14" t="s">
        <v>1006</v>
      </c>
      <c r="D107" s="29" t="s">
        <v>21</v>
      </c>
      <c r="E107" s="32">
        <v>5</v>
      </c>
      <c r="F107" s="31">
        <v>437.35</v>
      </c>
      <c r="G107" s="32">
        <v>321.57</v>
      </c>
      <c r="H107" s="32">
        <f>ROUND((E107*G107),2)</f>
        <v>1607.85</v>
      </c>
    </row>
    <row r="109" spans="1:14" x14ac:dyDescent="0.25">
      <c r="C109" s="10" t="s">
        <v>1007</v>
      </c>
      <c r="D109" s="37"/>
      <c r="E109" s="46"/>
      <c r="F109" s="50"/>
      <c r="G109" s="46"/>
      <c r="H109" s="46"/>
      <c r="I109" s="11">
        <f>SUM(H104:H107)</f>
        <v>2429.54</v>
      </c>
    </row>
    <row r="110" spans="1:14" x14ac:dyDescent="0.25">
      <c r="C110" s="10"/>
      <c r="D110" s="37"/>
      <c r="E110" s="46"/>
      <c r="F110" s="50"/>
      <c r="G110" s="46"/>
      <c r="H110" s="46"/>
      <c r="I110" s="11"/>
      <c r="L110" s="4"/>
      <c r="M110" s="4"/>
      <c r="N110" s="4"/>
    </row>
    <row r="111" spans="1:14" x14ac:dyDescent="0.25">
      <c r="C111" s="10"/>
      <c r="D111" s="37"/>
      <c r="E111" s="46"/>
      <c r="F111" s="50"/>
      <c r="G111" s="46"/>
      <c r="H111" s="46"/>
      <c r="I111" s="11"/>
      <c r="L111" s="4"/>
      <c r="M111" s="4"/>
      <c r="N111" s="4"/>
    </row>
    <row r="112" spans="1:14" x14ac:dyDescent="0.25">
      <c r="C112" s="10" t="s">
        <v>490</v>
      </c>
      <c r="D112" s="37"/>
      <c r="E112" s="46"/>
      <c r="F112" s="50"/>
      <c r="G112" s="46"/>
      <c r="H112" s="46"/>
      <c r="I112" s="11">
        <f>SUM(I6:I111)</f>
        <v>112222.81</v>
      </c>
      <c r="L112" s="4"/>
      <c r="M112" s="4"/>
      <c r="N112" s="4"/>
    </row>
    <row r="113" spans="3:14" x14ac:dyDescent="0.25">
      <c r="L113" s="4"/>
      <c r="M113" s="4"/>
      <c r="N113" s="4"/>
    </row>
    <row r="114" spans="3:14" x14ac:dyDescent="0.25">
      <c r="L114" s="4"/>
      <c r="M114" s="4"/>
      <c r="N114" s="4"/>
    </row>
    <row r="115" spans="3:14" x14ac:dyDescent="0.25">
      <c r="C115" s="10" t="s">
        <v>1017</v>
      </c>
      <c r="D115" s="37"/>
      <c r="E115" s="46"/>
      <c r="F115" s="50"/>
      <c r="G115" s="46"/>
      <c r="H115" s="46"/>
      <c r="I115" s="11">
        <f>+'MG91'!I222+'Rad400'!I22+Infra!I123+PNE!I71+CO!I112</f>
        <v>2258157.7299999995</v>
      </c>
      <c r="L115" s="4"/>
      <c r="M115" s="4"/>
      <c r="N115" s="4"/>
    </row>
    <row r="116" spans="3:14" x14ac:dyDescent="0.25">
      <c r="L116" s="4"/>
      <c r="M116" s="4"/>
      <c r="N116" s="4"/>
    </row>
    <row r="117" spans="3:14" x14ac:dyDescent="0.25">
      <c r="L117" s="4"/>
      <c r="M117" s="4"/>
      <c r="N117" s="4"/>
    </row>
    <row r="118" spans="3:14" x14ac:dyDescent="0.25">
      <c r="L118" s="4"/>
      <c r="M118" s="4"/>
      <c r="N118" s="4"/>
    </row>
    <row r="121" spans="3:14" x14ac:dyDescent="0.25">
      <c r="I121" s="23"/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&amp;L&amp;G&amp;C&amp;"-,Negrito"&amp;16Planilha de Licitação&amp;R24/09/2018</oddHeader>
    <oddFooter>Página &amp;P de &amp;N</oddFooter>
  </headerFooter>
  <rowBreaks count="1" manualBreakCount="1">
    <brk id="58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MG91</vt:lpstr>
      <vt:lpstr>Rad400</vt:lpstr>
      <vt:lpstr>Infra</vt:lpstr>
      <vt:lpstr>PNE</vt:lpstr>
      <vt:lpstr>CO</vt:lpstr>
      <vt:lpstr>CO!Area_de_impressao</vt:lpstr>
      <vt:lpstr>Infra!Area_de_impressao</vt:lpstr>
      <vt:lpstr>'MG91'!Area_de_impressao</vt:lpstr>
      <vt:lpstr>PNE!Area_de_impressao</vt:lpstr>
      <vt:lpstr>'Rad400'!Area_de_impressao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Flavio Ferreira Duca</dc:creator>
  <cp:lastModifiedBy>Eduardo Flavio Ferreira Duca</cp:lastModifiedBy>
  <dcterms:created xsi:type="dcterms:W3CDTF">2018-10-16T18:17:08Z</dcterms:created>
  <dcterms:modified xsi:type="dcterms:W3CDTF">2018-10-16T18:44:36Z</dcterms:modified>
</cp:coreProperties>
</file>